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485" yWindow="-225" windowWidth="13035" windowHeight="15840" tabRatio="770" activeTab="7"/>
  </bookViews>
  <sheets>
    <sheet name="2020" sheetId="1" r:id="rId1"/>
    <sheet name="расходы 2020" sheetId="2" r:id="rId2"/>
    <sheet name="Д и Р по бюджету 2021" sheetId="3" r:id="rId3"/>
    <sheet name="расшиф расходов 2021" sheetId="4" r:id="rId4"/>
    <sheet name="Д и Р 2022" sheetId="5" r:id="rId5"/>
    <sheet name="расш расходов прогноз 2022" sheetId="6" r:id="rId6"/>
    <sheet name="дох расх прогноз 2023" sheetId="7" r:id="rId7"/>
    <sheet name="расш расх прогноз 2023" sheetId="8" r:id="rId8"/>
  </sheets>
  <definedNames>
    <definedName name="Z_2AFC828D_AB50_493A_9998_CB3EA2F93B39_.wvu.Cols" localSheetId="0" hidden="1">'2020'!$E:$E</definedName>
    <definedName name="Z_2AFC828D_AB50_493A_9998_CB3EA2F93B39_.wvu.Cols" localSheetId="4" hidden="1">'Д и Р 2022'!$F:$F</definedName>
    <definedName name="Z_2AFC828D_AB50_493A_9998_CB3EA2F93B39_.wvu.Cols" localSheetId="6" hidden="1">'дох расх прогноз 2023'!$F:$F</definedName>
    <definedName name="Z_2AFC828D_AB50_493A_9998_CB3EA2F93B39_.wvu.Rows" localSheetId="1" hidden="1">'расходы 2020'!#REF!</definedName>
    <definedName name="Z_2AFC828D_AB50_493A_9998_CB3EA2F93B39_.wvu.Rows" localSheetId="5" hidden="1">'расш расходов прогноз 2022'!$14:$14</definedName>
    <definedName name="Z_2AFC828D_AB50_493A_9998_CB3EA2F93B39_.wvu.Rows" localSheetId="3" hidden="1">'расшиф расходов 2021'!#REF!</definedName>
    <definedName name="Z_305B5BA0_C5EC_42C6_B8F4_B892C50D9B3B_.wvu.Cols" localSheetId="0" hidden="1">'2020'!$E:$E</definedName>
    <definedName name="Z_305B5BA0_C5EC_42C6_B8F4_B892C50D9B3B_.wvu.Cols" localSheetId="4" hidden="1">'Д и Р 2022'!$F:$F</definedName>
    <definedName name="Z_305B5BA0_C5EC_42C6_B8F4_B892C50D9B3B_.wvu.Cols" localSheetId="6" hidden="1">'дох расх прогноз 2023'!$F:$F</definedName>
    <definedName name="Z_305B5BA0_C5EC_42C6_B8F4_B892C50D9B3B_.wvu.Rows" localSheetId="1" hidden="1">'расходы 2020'!#REF!</definedName>
    <definedName name="Z_305B5BA0_C5EC_42C6_B8F4_B892C50D9B3B_.wvu.Rows" localSheetId="5" hidden="1">'расш расходов прогноз 2022'!$14:$14</definedName>
    <definedName name="Z_305B5BA0_C5EC_42C6_B8F4_B892C50D9B3B_.wvu.Rows" localSheetId="3" hidden="1">'расшиф расходов 2021'!#REF!</definedName>
  </definedNames>
  <calcPr calcId="145621"/>
  <customWorkbookViews>
    <customWorkbookView name="Новгородова Е.И. - Личное представление" guid="{305B5BA0-C5EC-42C6-B8F4-B892C50D9B3B}" mergeInterval="0" personalView="1" maximized="1" windowWidth="1916" windowHeight="815" tabRatio="770" activeSheetId="5"/>
    <customWorkbookView name="Гартман С.С. - Личное представление" guid="{2AFC828D-AB50-493A-9998-CB3EA2F93B39}" mergeInterval="0" personalView="1" maximized="1" windowWidth="1916" windowHeight="794" tabRatio="770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4" l="1"/>
  <c r="D23" i="3" l="1"/>
  <c r="D29" i="3" s="1"/>
  <c r="D23" i="5" l="1"/>
  <c r="D27" i="5"/>
  <c r="B8" i="6"/>
  <c r="B10" i="6"/>
  <c r="B9" i="6"/>
  <c r="D23" i="7"/>
  <c r="D29" i="5" l="1"/>
  <c r="D27" i="7"/>
  <c r="D29" i="7" s="1"/>
  <c r="B7" i="6"/>
  <c r="B12" i="2" l="1"/>
  <c r="B7" i="2"/>
  <c r="B8" i="4" l="1"/>
  <c r="B10" i="4"/>
  <c r="B9" i="4" l="1"/>
  <c r="B6" i="4" s="1"/>
  <c r="B12" i="4" l="1"/>
  <c r="B6" i="8" l="1"/>
  <c r="B11" i="8" s="1"/>
  <c r="B11" i="4"/>
  <c r="B11" i="2"/>
  <c r="B8" i="2"/>
  <c r="B6" i="6" l="1"/>
  <c r="B11" i="6" s="1"/>
  <c r="B10" i="2" l="1"/>
  <c r="B12" i="6" l="1"/>
  <c r="B12" i="8"/>
  <c r="B9" i="2"/>
  <c r="B6" i="2" l="1"/>
</calcChain>
</file>

<file path=xl/sharedStrings.xml><?xml version="1.0" encoding="utf-8"?>
<sst xmlns="http://schemas.openxmlformats.org/spreadsheetml/2006/main" count="330" uniqueCount="67">
  <si>
    <t>Наименование хозяйств, работ и операций по регулируемым видам деятельности</t>
  </si>
  <si>
    <t>Расходы, всего</t>
  </si>
  <si>
    <t>Проценты к уплате по кредитам и займам</t>
  </si>
  <si>
    <t>Прочие расходы</t>
  </si>
  <si>
    <t>1.1.</t>
  </si>
  <si>
    <t>1.2.</t>
  </si>
  <si>
    <t>1.3.</t>
  </si>
  <si>
    <t>1.4.</t>
  </si>
  <si>
    <t>2.1.</t>
  </si>
  <si>
    <t>2.2.</t>
  </si>
  <si>
    <t>2.3.</t>
  </si>
  <si>
    <t>2.4.</t>
  </si>
  <si>
    <t>10.1.</t>
  </si>
  <si>
    <t>№ п/п</t>
  </si>
  <si>
    <t>Наименование показателей финансово-хозяйственной деятельности субъекта естественных монополий в сфере услуг аэропорта</t>
  </si>
  <si>
    <t>Ед. изм.</t>
  </si>
  <si>
    <t>Доходы всего, в том числе по видам регулируемых услуг</t>
  </si>
  <si>
    <t>Сбор за взлет-посадку</t>
  </si>
  <si>
    <t>Сбор за обеспечение авиационной безопасности</t>
  </si>
  <si>
    <t>Сбор за пользование аэровокзалом</t>
  </si>
  <si>
    <t>Сбор за обслуживание пассажиров</t>
  </si>
  <si>
    <t>тыс. руб.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</si>
  <si>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</si>
  <si>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</si>
  <si>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</si>
  <si>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</si>
  <si>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</si>
  <si>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Прибыль (убыток) до налогообложения</t>
  </si>
  <si>
    <t>Текущий налог на прибыль</t>
  </si>
  <si>
    <t>в том числе постоянные налоговые обязательства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</si>
  <si>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</si>
  <si>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</si>
  <si>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</si>
  <si>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</si>
  <si>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1. Доходы и расходы</t>
  </si>
  <si>
    <t>Расходы всего (включая коммерческие и управленческие расходы), в том числе по видам регулируемых услуг</t>
  </si>
  <si>
    <t>В том числе по статьям затрат</t>
  </si>
  <si>
    <t>расходы, связанные с участием в совместной деятельности</t>
  </si>
  <si>
    <t>затраты на оплату труда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</si>
  <si>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</si>
  <si>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</si>
  <si>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</si>
  <si>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налоги и иные обязательные платежи</t>
  </si>
  <si>
    <t>прочие расходы</t>
  </si>
  <si>
    <t>материаль     ные затраты</t>
  </si>
  <si>
    <t>отчисле                        ния на соц. нужды</t>
  </si>
  <si>
    <t>Сбор за предоставление аэровокзального комплекса</t>
  </si>
  <si>
    <t>1. Регулируемые виды деятельности</t>
  </si>
  <si>
    <t>1.1. Обеспечение взлета, посадки и стоянки воздушных судов</t>
  </si>
  <si>
    <t>1.2. Обеспечение авиационной безопасности</t>
  </si>
  <si>
    <t>1.3. Предоставление аэровокзального комплекса</t>
  </si>
  <si>
    <t>1.4. Обслуживание пассажиров</t>
  </si>
  <si>
    <t>2. Расходы по прочим видам деятельности</t>
  </si>
  <si>
    <t>2. Расшифровка расходов финансово-хозяйственной деятельности АО "Аэропорт Абакан" на 2021 год</t>
  </si>
  <si>
    <t>Прогноз на              2022 год</t>
  </si>
  <si>
    <t>2. Расшифровка расходов финансово-хозяйственной деятельности АО "Аэропорт Абакан" на 2022 год</t>
  </si>
  <si>
    <t>Форма раскрытия информации об основных планируемых показателях финансово-хозяйственной деятельности субъекта естественных монополий в сфере выполнения (оказания) регулируемых работ (услуг)                                                   АО "Аэропорт Абакан" на 2021 год</t>
  </si>
  <si>
    <t>Факт              2020 год</t>
  </si>
  <si>
    <t>-</t>
  </si>
  <si>
    <t>Форма раскрытия информации об основных планируемых показателях финансово-хозяйственной деятельности субъекта естественных монополий в сфере выполнения (оказания) регулируемых работ (услуг)                                                   АО "Аэропорт Абакан" за 2020 год</t>
  </si>
  <si>
    <t>2. Расшифровка расходов финансово-хозяйственной деятельности АО "Аэропорт Абакан" за 2020 год</t>
  </si>
  <si>
    <t>3. Прочие расходы</t>
  </si>
  <si>
    <t>План на              2021 год</t>
  </si>
  <si>
    <t>Форма раскрытия информации об основных планируемых показателях финансово-хозяйственной деятельности субъекта естественных монополий в сфере выполнения (оказания) регулируемых работ (услуг) АО "Аэропорт Абакан" на 2021 год</t>
  </si>
  <si>
    <t>2. Расшифровка расходов финансово-хозяйственной деятельности АО "Аэропорт Абакан" на 2023 год</t>
  </si>
  <si>
    <t>Форма раскрытия информации об основных  прогнозируемых показателях финансово-хозяйственной деятельности субъекта естественных монополий в сфере выполнения (оказания) регулируемых работ (услуг)  АО "Аэропорт Абакан" на 2023 год</t>
  </si>
  <si>
    <t>Прогноз на            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</si>
</sst>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7">
    <xf numFmtId="0" fontId="0" fillId="0" borderId="0" xfId="0"/>
    <xf numFmtId="0" fontId="19" fillId="33" borderId="10" xfId="0" applyFont="1" applyFill="1" applyBorder="1" applyAlignment="1">
      <alignment wrapText="1"/>
    </xf>
    <xf numFmtId="0" fontId="0" fillId="33" borderId="0" xfId="0" applyFill="1"/>
    <xf numFmtId="0" fontId="0" fillId="33" borderId="0" xfId="0" applyFill="1" applyAlignment="1">
      <alignment wrapText="1"/>
    </xf>
    <xf numFmtId="0" fontId="19" fillId="33" borderId="10" xfId="0" applyFont="1" applyFill="1" applyBorder="1" applyAlignment="1">
      <alignment horizontal="center" vertical="top" wrapText="1"/>
    </xf>
    <xf numFmtId="0" fontId="16" fillId="33" borderId="0" xfId="0" applyFont="1" applyFill="1" applyAlignment="1">
      <alignment horizontal="center"/>
    </xf>
    <xf numFmtId="49" fontId="0" fillId="33" borderId="0" xfId="0" applyNumberFormat="1" applyFill="1"/>
    <xf numFmtId="0" fontId="0" fillId="33" borderId="0" xfId="0" applyFill="1" applyAlignment="1">
      <alignment wrapText="1"/>
    </xf>
    <xf numFmtId="0" fontId="0" fillId="33" borderId="0" xfId="0" applyFill="1" applyAlignment="1">
      <alignment wrapText="1"/>
    </xf>
    <xf numFmtId="0" fontId="19" fillId="33" borderId="10" xfId="0" applyFont="1" applyFill="1" applyBorder="1" applyAlignment="1">
      <alignment horizontal="center" vertical="top" wrapText="1"/>
    </xf>
    <xf numFmtId="0" fontId="21" fillId="33" borderId="10" xfId="0" applyFont="1" applyFill="1" applyBorder="1" applyAlignment="1">
      <alignment horizontal="left" vertical="center"/>
    </xf>
    <xf numFmtId="0" fontId="21" fillId="33" borderId="10" xfId="0" applyFont="1" applyFill="1" applyBorder="1"/>
    <xf numFmtId="0" fontId="21" fillId="33" borderId="10" xfId="0" applyFont="1" applyFill="1" applyBorder="1" applyAlignment="1">
      <alignment wrapText="1"/>
    </xf>
    <xf numFmtId="0" fontId="21" fillId="33" borderId="0" xfId="0" applyFont="1" applyFill="1"/>
    <xf numFmtId="0" fontId="21" fillId="33" borderId="0" xfId="0" applyFont="1" applyFill="1" applyBorder="1"/>
    <xf numFmtId="49" fontId="21" fillId="33" borderId="0" xfId="0" applyNumberFormat="1" applyFont="1" applyFill="1"/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3" fontId="21" fillId="33" borderId="10" xfId="0" applyNumberFormat="1" applyFont="1" applyFill="1" applyBorder="1" applyAlignment="1">
      <alignment horizontal="right" vertical="center"/>
    </xf>
    <xf numFmtId="3" fontId="19" fillId="33" borderId="10" xfId="0" applyNumberFormat="1" applyFont="1" applyFill="1" applyBorder="1" applyAlignment="1">
      <alignment horizontal="center" wrapText="1"/>
    </xf>
    <xf numFmtId="3" fontId="0" fillId="33" borderId="0" xfId="0" applyNumberFormat="1" applyFill="1"/>
    <xf numFmtId="0" fontId="14" fillId="33" borderId="0" xfId="0" applyFont="1" applyFill="1"/>
    <xf numFmtId="0" fontId="0" fillId="33" borderId="0" xfId="0" applyFill="1" applyAlignment="1">
      <alignment wrapText="1"/>
    </xf>
    <xf numFmtId="0" fontId="19" fillId="33" borderId="10" xfId="0" applyFont="1" applyFill="1" applyBorder="1" applyAlignment="1">
      <alignment horizontal="center" vertical="top" wrapText="1"/>
    </xf>
    <xf numFmtId="0" fontId="22" fillId="33" borderId="10" xfId="0" applyFont="1" applyFill="1" applyBorder="1" applyAlignment="1">
      <alignment wrapText="1"/>
    </xf>
    <xf numFmtId="3" fontId="22" fillId="33" borderId="10" xfId="0" applyNumberFormat="1" applyFont="1" applyFill="1" applyBorder="1" applyAlignment="1">
      <alignment horizontal="center" wrapText="1"/>
    </xf>
    <xf numFmtId="3" fontId="22" fillId="33" borderId="10" xfId="0" applyNumberFormat="1" applyFont="1" applyFill="1" applyBorder="1" applyAlignment="1">
      <alignment wrapText="1"/>
    </xf>
    <xf numFmtId="1" fontId="0" fillId="33" borderId="0" xfId="0" applyNumberFormat="1" applyFill="1"/>
    <xf numFmtId="1" fontId="0" fillId="33" borderId="0" xfId="0" applyNumberFormat="1" applyFill="1" applyAlignment="1">
      <alignment wrapText="1"/>
    </xf>
    <xf numFmtId="3" fontId="23" fillId="33" borderId="10" xfId="0" applyNumberFormat="1" applyFont="1" applyFill="1" applyBorder="1" applyAlignment="1">
      <alignment horizontal="center" wrapText="1"/>
    </xf>
    <xf numFmtId="0" fontId="19" fillId="33" borderId="0" xfId="0" applyFont="1" applyFill="1" applyBorder="1" applyAlignment="1">
      <alignment wrapText="1"/>
    </xf>
    <xf numFmtId="3" fontId="19" fillId="33" borderId="0" xfId="0" applyNumberFormat="1" applyFont="1" applyFill="1" applyBorder="1" applyAlignment="1">
      <alignment horizontal="center" wrapText="1"/>
    </xf>
    <xf numFmtId="0" fontId="22" fillId="33" borderId="0" xfId="0" applyFont="1" applyFill="1" applyBorder="1" applyAlignment="1">
      <alignment wrapText="1"/>
    </xf>
    <xf numFmtId="3" fontId="22" fillId="33" borderId="0" xfId="0" applyNumberFormat="1" applyFont="1" applyFill="1" applyBorder="1" applyAlignment="1">
      <alignment horizontal="center" wrapText="1"/>
    </xf>
    <xf numFmtId="4" fontId="24" fillId="33" borderId="0" xfId="0" applyNumberFormat="1" applyFont="1" applyFill="1" applyBorder="1" applyAlignment="1">
      <alignment horizontal="center" wrapText="1"/>
    </xf>
    <xf numFmtId="3" fontId="24" fillId="33" borderId="0" xfId="0" applyNumberFormat="1" applyFont="1" applyFill="1" applyBorder="1" applyAlignment="1">
      <alignment horizontal="center" wrapText="1"/>
    </xf>
    <xf numFmtId="3" fontId="25" fillId="33" borderId="0" xfId="0" applyNumberFormat="1" applyFont="1" applyFill="1" applyBorder="1" applyAlignment="1">
      <alignment horizontal="center" wrapText="1"/>
    </xf>
    <xf numFmtId="3" fontId="26" fillId="33" borderId="10" xfId="0" applyNumberFormat="1" applyFont="1" applyFill="1" applyBorder="1" applyAlignment="1">
      <alignment horizontal="right" vertical="center"/>
    </xf>
    <xf numFmtId="0" fontId="0" fillId="33" borderId="0" xfId="0" applyFill="1" applyAlignment="1">
      <alignment wrapText="1"/>
    </xf>
    <xf numFmtId="0" fontId="20" fillId="33" borderId="0" xfId="0" applyFont="1" applyFill="1" applyAlignment="1">
      <alignment horizontal="center"/>
    </xf>
    <xf numFmtId="2" fontId="0" fillId="33" borderId="0" xfId="0" applyNumberFormat="1" applyFill="1"/>
    <xf numFmtId="0" fontId="0" fillId="33" borderId="0" xfId="0" applyFill="1" applyAlignment="1">
      <alignment horizontal="center"/>
    </xf>
    <xf numFmtId="0" fontId="21" fillId="33" borderId="0" xfId="0" applyFont="1" applyFill="1" applyAlignment="1">
      <alignment horizontal="center"/>
    </xf>
    <xf numFmtId="4" fontId="0" fillId="33" borderId="0" xfId="0" applyNumberFormat="1" applyFill="1"/>
    <xf numFmtId="0" fontId="21" fillId="0" borderId="10" xfId="0" applyFont="1" applyFill="1" applyBorder="1" applyAlignment="1">
      <alignment horizontal="left" vertical="center"/>
    </xf>
    <xf numFmtId="0" fontId="21" fillId="0" borderId="10" xfId="0" applyFont="1" applyFill="1" applyBorder="1"/>
    <xf numFmtId="3" fontId="21" fillId="0" borderId="10" xfId="0" applyNumberFormat="1" applyFont="1" applyFill="1" applyBorder="1" applyAlignment="1">
      <alignment horizontal="right" vertical="center"/>
    </xf>
    <xf numFmtId="3" fontId="26" fillId="0" borderId="10" xfId="0" applyNumberFormat="1" applyFont="1" applyFill="1" applyBorder="1" applyAlignment="1">
      <alignment horizontal="right" vertical="center"/>
    </xf>
    <xf numFmtId="0" fontId="0" fillId="33" borderId="0" xfId="0" applyFill="1" applyAlignment="1">
      <alignment wrapText="1"/>
    </xf>
    <xf numFmtId="0" fontId="20" fillId="33" borderId="0" xfId="0" applyFont="1" applyFill="1" applyBorder="1" applyAlignment="1">
      <alignment horizontal="center"/>
    </xf>
    <xf numFmtId="0" fontId="18" fillId="33" borderId="0" xfId="0" applyFont="1" applyFill="1" applyAlignment="1">
      <alignment horizontal="center" wrapText="1"/>
    </xf>
    <xf numFmtId="0" fontId="19" fillId="33" borderId="10" xfId="0" applyFont="1" applyFill="1" applyBorder="1" applyAlignment="1">
      <alignment horizontal="center" vertical="top" wrapText="1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27" fillId="33" borderId="0" xfId="0" applyFont="1" applyFill="1" applyAlignment="1">
      <alignment horizont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opLeftCell="A4" workbookViewId="0">
      <selection activeCell="G16" sqref="G16"/>
    </sheetView>
  </sheetViews>
  <sheetFormatPr defaultColWidth="9.140625" defaultRowHeight="15" x14ac:dyDescent="0.25"/>
  <cols>
    <col min="1" max="1" width="9.140625" style="41"/>
    <col min="2" max="2" width="54.5703125" style="2" bestFit="1" customWidth="1"/>
    <col min="3" max="3" width="9.140625" style="2"/>
    <col min="4" max="4" width="12.140625" style="2" customWidth="1"/>
    <col min="5" max="5" width="12.85546875" style="2" customWidth="1"/>
    <col min="6" max="16384" width="9.140625" style="2"/>
  </cols>
  <sheetData>
    <row r="1" spans="1:5" ht="3" customHeight="1" x14ac:dyDescent="0.25"/>
    <row r="2" spans="1:5" ht="83.25" customHeight="1" x14ac:dyDescent="0.3">
      <c r="A2" s="50" t="s">
        <v>59</v>
      </c>
      <c r="B2" s="50"/>
      <c r="C2" s="50"/>
      <c r="D2" s="50"/>
    </row>
    <row r="4" spans="1:5" x14ac:dyDescent="0.25">
      <c r="A4" s="49" t="s">
        <v>34</v>
      </c>
      <c r="B4" s="49"/>
      <c r="C4" s="49"/>
      <c r="D4" s="49"/>
    </row>
    <row r="6" spans="1:5" ht="43.9" customHeight="1" x14ac:dyDescent="0.25">
      <c r="A6" s="16" t="s">
        <v>13</v>
      </c>
      <c r="B6" s="17" t="s">
        <v>14</v>
      </c>
      <c r="C6" s="16" t="s">
        <v>15</v>
      </c>
      <c r="D6" s="17" t="s">
        <v>57</v>
      </c>
    </row>
    <row r="7" spans="1:5" x14ac:dyDescent="0.25">
      <c r="A7" s="16">
        <v>1</v>
      </c>
      <c r="B7" s="11" t="s">
        <v>16</v>
      </c>
      <c r="C7" s="11" t="s">
        <v>21</v>
      </c>
      <c r="D7" s="47">
        <v>237243</v>
      </c>
      <c r="E7" s="20"/>
    </row>
    <row r="8" spans="1:5" x14ac:dyDescent="0.25">
      <c r="A8" s="16" t="s">
        <v>4</v>
      </c>
      <c r="B8" s="11" t="s">
        <v>17</v>
      </c>
      <c r="C8" s="11" t="s">
        <v>21</v>
      </c>
      <c r="D8" s="47">
        <v>75477</v>
      </c>
    </row>
    <row r="9" spans="1:5" x14ac:dyDescent="0.25">
      <c r="A9" s="16" t="s">
        <v>5</v>
      </c>
      <c r="B9" s="11" t="s">
        <v>18</v>
      </c>
      <c r="C9" s="11" t="s">
        <v>21</v>
      </c>
      <c r="D9" s="47">
        <v>35734</v>
      </c>
    </row>
    <row r="10" spans="1:5" x14ac:dyDescent="0.25">
      <c r="A10" s="16" t="s">
        <v>6</v>
      </c>
      <c r="B10" s="11" t="s">
        <v>19</v>
      </c>
      <c r="C10" s="11" t="s">
        <v>21</v>
      </c>
      <c r="D10" s="47">
        <v>13635</v>
      </c>
    </row>
    <row r="11" spans="1:5" x14ac:dyDescent="0.25">
      <c r="A11" s="16" t="s">
        <v>7</v>
      </c>
      <c r="B11" s="11" t="s">
        <v>20</v>
      </c>
      <c r="C11" s="11" t="s">
        <v>21</v>
      </c>
      <c r="D11" s="47">
        <v>11356</v>
      </c>
    </row>
    <row r="12" spans="1:5" ht="27" customHeight="1" x14ac:dyDescent="0.25">
      <c r="A12" s="16">
        <v>2</v>
      </c>
      <c r="B12" s="12" t="s">
        <v>35</v>
      </c>
      <c r="C12" s="11" t="s">
        <v>21</v>
      </c>
      <c r="D12" s="47">
        <v>310394</v>
      </c>
    </row>
    <row r="13" spans="1:5" x14ac:dyDescent="0.25">
      <c r="A13" s="16" t="s">
        <v>8</v>
      </c>
      <c r="B13" s="11" t="s">
        <v>17</v>
      </c>
      <c r="C13" s="11" t="s">
        <v>21</v>
      </c>
      <c r="D13" s="47">
        <v>102567</v>
      </c>
      <c r="E13" s="40"/>
    </row>
    <row r="14" spans="1:5" x14ac:dyDescent="0.25">
      <c r="A14" s="16" t="s">
        <v>9</v>
      </c>
      <c r="B14" s="11" t="s">
        <v>18</v>
      </c>
      <c r="C14" s="11" t="s">
        <v>21</v>
      </c>
      <c r="D14" s="47">
        <v>74727</v>
      </c>
      <c r="E14" s="40"/>
    </row>
    <row r="15" spans="1:5" x14ac:dyDescent="0.25">
      <c r="A15" s="16" t="s">
        <v>10</v>
      </c>
      <c r="B15" s="11" t="s">
        <v>46</v>
      </c>
      <c r="C15" s="11" t="s">
        <v>21</v>
      </c>
      <c r="D15" s="47">
        <v>13242</v>
      </c>
      <c r="E15" s="40"/>
    </row>
    <row r="16" spans="1:5" x14ac:dyDescent="0.25">
      <c r="A16" s="16" t="s">
        <v>11</v>
      </c>
      <c r="B16" s="11" t="s">
        <v>20</v>
      </c>
      <c r="C16" s="11" t="s">
        <v>21</v>
      </c>
      <c r="D16" s="47">
        <v>24014</v>
      </c>
      <c r="E16" s="40"/>
    </row>
    <row r="17" spans="1:6" x14ac:dyDescent="0.25">
      <c r="A17" s="16">
        <v>3</v>
      </c>
      <c r="B17" s="11" t="s">
        <v>22</v>
      </c>
      <c r="C17" s="11" t="s">
        <v>21</v>
      </c>
      <c r="D17" s="47">
        <v>-73151</v>
      </c>
    </row>
    <row r="18" spans="1:6" x14ac:dyDescent="0.25">
      <c r="A18" s="16">
        <v>4</v>
      </c>
      <c r="B18" s="11" t="s">
        <v>23</v>
      </c>
      <c r="C18" s="11" t="s">
        <v>21</v>
      </c>
      <c r="D18" s="47">
        <v>0</v>
      </c>
    </row>
    <row r="19" spans="1:6" x14ac:dyDescent="0.25">
      <c r="A19" s="16">
        <v>5</v>
      </c>
      <c r="B19" s="11" t="s">
        <v>24</v>
      </c>
      <c r="C19" s="11" t="s">
        <v>21</v>
      </c>
      <c r="D19" s="47">
        <v>212</v>
      </c>
    </row>
    <row r="20" spans="1:6" x14ac:dyDescent="0.25">
      <c r="A20" s="16">
        <v>6</v>
      </c>
      <c r="B20" s="11" t="s">
        <v>25</v>
      </c>
      <c r="C20" s="11" t="s">
        <v>21</v>
      </c>
      <c r="D20" s="47">
        <v>3438</v>
      </c>
    </row>
    <row r="21" spans="1:6" x14ac:dyDescent="0.25">
      <c r="A21" s="16">
        <v>7</v>
      </c>
      <c r="B21" s="11" t="s">
        <v>26</v>
      </c>
      <c r="C21" s="11" t="s">
        <v>21</v>
      </c>
      <c r="D21" s="47">
        <v>57613</v>
      </c>
    </row>
    <row r="22" spans="1:6" x14ac:dyDescent="0.25">
      <c r="A22" s="16">
        <v>8</v>
      </c>
      <c r="B22" s="11" t="s">
        <v>3</v>
      </c>
      <c r="C22" s="11" t="s">
        <v>21</v>
      </c>
      <c r="D22" s="47">
        <v>47837</v>
      </c>
      <c r="F22" s="20"/>
    </row>
    <row r="23" spans="1:6" x14ac:dyDescent="0.25">
      <c r="A23" s="16">
        <v>9</v>
      </c>
      <c r="B23" s="11" t="s">
        <v>27</v>
      </c>
      <c r="C23" s="11" t="s">
        <v>21</v>
      </c>
      <c r="D23" s="47">
        <v>-66601</v>
      </c>
    </row>
    <row r="24" spans="1:6" x14ac:dyDescent="0.25">
      <c r="A24" s="16">
        <v>10</v>
      </c>
      <c r="B24" s="11" t="s">
        <v>28</v>
      </c>
      <c r="C24" s="11" t="s">
        <v>21</v>
      </c>
      <c r="D24" s="37" t="s">
        <v>58</v>
      </c>
      <c r="F24" s="20"/>
    </row>
    <row r="25" spans="1:6" x14ac:dyDescent="0.25">
      <c r="A25" s="16" t="s">
        <v>12</v>
      </c>
      <c r="B25" s="11" t="s">
        <v>29</v>
      </c>
      <c r="C25" s="11" t="s">
        <v>21</v>
      </c>
      <c r="D25" s="37" t="s">
        <v>58</v>
      </c>
    </row>
    <row r="26" spans="1:6" x14ac:dyDescent="0.25">
      <c r="A26" s="16">
        <v>11</v>
      </c>
      <c r="B26" s="11" t="s">
        <v>30</v>
      </c>
      <c r="C26" s="11" t="s">
        <v>21</v>
      </c>
      <c r="D26" s="37">
        <v>-56</v>
      </c>
    </row>
    <row r="27" spans="1:6" x14ac:dyDescent="0.25">
      <c r="A27" s="16">
        <v>12</v>
      </c>
      <c r="B27" s="11" t="s">
        <v>31</v>
      </c>
      <c r="C27" s="11" t="s">
        <v>21</v>
      </c>
      <c r="D27" s="37">
        <v>13153</v>
      </c>
    </row>
    <row r="28" spans="1:6" x14ac:dyDescent="0.25">
      <c r="A28" s="16">
        <v>13</v>
      </c>
      <c r="B28" s="11" t="s">
        <v>32</v>
      </c>
      <c r="C28" s="11" t="s">
        <v>21</v>
      </c>
      <c r="D28" s="37">
        <v>0</v>
      </c>
    </row>
    <row r="29" spans="1:6" x14ac:dyDescent="0.25">
      <c r="A29" s="16">
        <v>14</v>
      </c>
      <c r="B29" s="11" t="s">
        <v>33</v>
      </c>
      <c r="C29" s="11" t="s">
        <v>21</v>
      </c>
      <c r="D29" s="37">
        <v>-53504</v>
      </c>
    </row>
    <row r="30" spans="1:6" x14ac:dyDescent="0.25">
      <c r="A30" s="42"/>
      <c r="B30" s="13"/>
      <c r="C30" s="14"/>
      <c r="D30" s="15"/>
    </row>
    <row r="31" spans="1:6" x14ac:dyDescent="0.25">
      <c r="D31" s="6"/>
    </row>
    <row r="32" spans="1:6" x14ac:dyDescent="0.25">
      <c r="A32" s="48"/>
      <c r="B32" s="48"/>
      <c r="C32" s="48"/>
      <c r="D32" s="38"/>
    </row>
  </sheetData>
  <customSheetViews>
    <customSheetView guid="{305B5BA0-C5EC-42C6-B8F4-B892C50D9B3B}" fitToPage="1" hiddenColumns="1" topLeftCell="A10">
      <selection activeCell="B37" sqref="B37"/>
      <pageMargins left="0" right="0" top="0" bottom="0" header="0.31496062992125984" footer="0.31496062992125984"/>
      <pageSetup paperSize="9" scale="94" orientation="portrait" r:id="rId1"/>
    </customSheetView>
    <customSheetView guid="{2AFC828D-AB50-493A-9998-CB3EA2F93B39}" showPageBreaks="1" fitToPage="1" hiddenColumns="1" topLeftCell="A4">
      <selection activeCell="E35" sqref="E35"/>
      <pageMargins left="0" right="0" top="0" bottom="0" header="0.31496062992125984" footer="0.31496062992125984"/>
      <pageSetup paperSize="9" scale="94" orientation="portrait" r:id="rId2"/>
    </customSheetView>
  </customSheetViews>
  <mergeCells count="3">
    <mergeCell ref="A32:C32"/>
    <mergeCell ref="A4:D4"/>
    <mergeCell ref="A2:D2"/>
  </mergeCells>
  <pageMargins left="0" right="0" top="0" bottom="0" header="0.31496062992125984" footer="0.31496062992125984"/>
  <pageSetup paperSize="9" scale="94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opLeftCell="A4" workbookViewId="0">
      <selection activeCell="D25" sqref="D25"/>
    </sheetView>
  </sheetViews>
  <sheetFormatPr defaultColWidth="9.140625" defaultRowHeight="15" x14ac:dyDescent="0.25"/>
  <cols>
    <col min="1" max="1" width="24.85546875" style="2" customWidth="1"/>
    <col min="2" max="2" width="9.140625" style="2" customWidth="1"/>
    <col min="3" max="3" width="11.5703125" style="2" customWidth="1"/>
    <col min="4" max="4" width="10.140625" style="2" customWidth="1"/>
    <col min="5" max="5" width="8.85546875" style="2" customWidth="1"/>
    <col min="6" max="6" width="9" style="2" customWidth="1"/>
    <col min="7" max="8" width="11.5703125" style="2" customWidth="1"/>
    <col min="9" max="9" width="13.140625" style="2" customWidth="1"/>
    <col min="10" max="10" width="9.140625" style="2" customWidth="1"/>
    <col min="11" max="11" width="11.85546875" style="2" customWidth="1"/>
    <col min="12" max="16384" width="9.140625" style="2"/>
  </cols>
  <sheetData>
    <row r="2" spans="1:14" x14ac:dyDescent="0.25">
      <c r="A2" s="55" t="s">
        <v>60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4" spans="1:14" ht="15" customHeight="1" x14ac:dyDescent="0.25">
      <c r="A4" s="51" t="s">
        <v>0</v>
      </c>
      <c r="B4" s="51" t="s">
        <v>1</v>
      </c>
      <c r="C4" s="52" t="s">
        <v>36</v>
      </c>
      <c r="D4" s="53"/>
      <c r="E4" s="53"/>
      <c r="F4" s="53"/>
      <c r="G4" s="53"/>
      <c r="H4" s="53"/>
      <c r="I4" s="53"/>
      <c r="J4" s="53"/>
      <c r="K4" s="53"/>
      <c r="L4" s="54"/>
    </row>
    <row r="5" spans="1:14" ht="98.25" customHeight="1" x14ac:dyDescent="0.25">
      <c r="A5" s="51"/>
      <c r="B5" s="51"/>
      <c r="C5" s="23" t="s">
        <v>37</v>
      </c>
      <c r="D5" s="23" t="s">
        <v>44</v>
      </c>
      <c r="E5" s="23" t="s">
        <v>38</v>
      </c>
      <c r="F5" s="23" t="s">
        <v>45</v>
      </c>
      <c r="G5" s="23" t="s">
        <v>39</v>
      </c>
      <c r="H5" s="23" t="s">
        <v>40</v>
      </c>
      <c r="I5" s="23" t="s">
        <v>41</v>
      </c>
      <c r="J5" s="23" t="s">
        <v>2</v>
      </c>
      <c r="K5" s="23" t="s">
        <v>42</v>
      </c>
      <c r="L5" s="23" t="s">
        <v>43</v>
      </c>
      <c r="M5" s="3"/>
      <c r="N5" s="3"/>
    </row>
    <row r="6" spans="1:14" ht="26.25" customHeight="1" x14ac:dyDescent="0.25">
      <c r="A6" s="24" t="s">
        <v>47</v>
      </c>
      <c r="B6" s="25">
        <f>SUM(C6:H6)</f>
        <v>214550</v>
      </c>
      <c r="C6" s="25"/>
      <c r="D6" s="25">
        <v>17345</v>
      </c>
      <c r="E6" s="25">
        <v>123337</v>
      </c>
      <c r="F6" s="25">
        <v>32149</v>
      </c>
      <c r="G6" s="25">
        <v>3665</v>
      </c>
      <c r="H6" s="25">
        <v>38054</v>
      </c>
      <c r="I6" s="25"/>
      <c r="J6" s="25"/>
      <c r="K6" s="25"/>
      <c r="L6" s="25"/>
      <c r="M6" s="3"/>
      <c r="N6" s="3"/>
    </row>
    <row r="7" spans="1:14" ht="39" x14ac:dyDescent="0.25">
      <c r="A7" s="1" t="s">
        <v>48</v>
      </c>
      <c r="B7" s="19">
        <f>SUM(C7:L7)</f>
        <v>102567</v>
      </c>
      <c r="C7" s="19"/>
      <c r="D7" s="29">
        <v>10236</v>
      </c>
      <c r="E7" s="29">
        <v>56741</v>
      </c>
      <c r="F7" s="29">
        <v>14502</v>
      </c>
      <c r="G7" s="29">
        <v>971</v>
      </c>
      <c r="H7" s="19">
        <v>20117</v>
      </c>
      <c r="I7" s="19"/>
      <c r="J7" s="19"/>
      <c r="K7" s="19"/>
      <c r="L7" s="19"/>
      <c r="M7" s="3"/>
      <c r="N7" s="3"/>
    </row>
    <row r="8" spans="1:14" ht="26.25" x14ac:dyDescent="0.25">
      <c r="A8" s="1" t="s">
        <v>49</v>
      </c>
      <c r="B8" s="19">
        <f t="shared" ref="B8:B11" si="0">SUM(C8:L8)</f>
        <v>74727</v>
      </c>
      <c r="C8" s="19"/>
      <c r="D8" s="29">
        <v>2992</v>
      </c>
      <c r="E8" s="29">
        <v>44967</v>
      </c>
      <c r="F8" s="29">
        <v>11921</v>
      </c>
      <c r="G8" s="29">
        <v>1632</v>
      </c>
      <c r="H8" s="19">
        <v>13215</v>
      </c>
      <c r="I8" s="19"/>
      <c r="J8" s="19"/>
      <c r="K8" s="19"/>
      <c r="L8" s="19"/>
      <c r="M8" s="7"/>
      <c r="N8" s="7"/>
    </row>
    <row r="9" spans="1:14" ht="27.75" customHeight="1" x14ac:dyDescent="0.25">
      <c r="A9" s="1" t="s">
        <v>50</v>
      </c>
      <c r="B9" s="19">
        <f t="shared" si="0"/>
        <v>13242</v>
      </c>
      <c r="C9" s="19"/>
      <c r="D9" s="29">
        <v>1436</v>
      </c>
      <c r="E9" s="29">
        <v>7732</v>
      </c>
      <c r="F9" s="29">
        <v>2042</v>
      </c>
      <c r="G9" s="29">
        <v>657</v>
      </c>
      <c r="H9" s="19">
        <v>1375</v>
      </c>
      <c r="I9" s="19"/>
      <c r="J9" s="19"/>
      <c r="K9" s="19"/>
      <c r="L9" s="19"/>
      <c r="M9" s="7"/>
      <c r="N9" s="7"/>
    </row>
    <row r="10" spans="1:14" ht="26.25" x14ac:dyDescent="0.25">
      <c r="A10" s="1" t="s">
        <v>51</v>
      </c>
      <c r="B10" s="19">
        <f t="shared" si="0"/>
        <v>24014</v>
      </c>
      <c r="C10" s="19"/>
      <c r="D10" s="29">
        <v>2681</v>
      </c>
      <c r="E10" s="29">
        <v>13897</v>
      </c>
      <c r="F10" s="29">
        <v>3684</v>
      </c>
      <c r="G10" s="29">
        <v>405</v>
      </c>
      <c r="H10" s="19">
        <v>3347</v>
      </c>
      <c r="I10" s="19"/>
      <c r="J10" s="19"/>
      <c r="K10" s="19"/>
      <c r="L10" s="19"/>
      <c r="M10" s="3"/>
      <c r="N10" s="3"/>
    </row>
    <row r="11" spans="1:14" ht="26.25" x14ac:dyDescent="0.25">
      <c r="A11" s="24" t="s">
        <v>52</v>
      </c>
      <c r="B11" s="25">
        <f t="shared" si="0"/>
        <v>95844</v>
      </c>
      <c r="C11" s="25"/>
      <c r="D11" s="25">
        <v>14010</v>
      </c>
      <c r="E11" s="25">
        <v>49880</v>
      </c>
      <c r="F11" s="25">
        <v>13112</v>
      </c>
      <c r="G11" s="25">
        <v>2992</v>
      </c>
      <c r="H11" s="25">
        <v>15850</v>
      </c>
      <c r="I11" s="25"/>
      <c r="J11" s="25"/>
      <c r="K11" s="25"/>
      <c r="L11" s="25"/>
      <c r="M11" s="3"/>
      <c r="N11" s="3"/>
    </row>
    <row r="12" spans="1:14" x14ac:dyDescent="0.25">
      <c r="A12" s="24" t="s">
        <v>61</v>
      </c>
      <c r="B12" s="25">
        <f>SUM(C12:L12)</f>
        <v>51275</v>
      </c>
      <c r="C12" s="24"/>
      <c r="D12" s="24"/>
      <c r="E12" s="24"/>
      <c r="F12" s="24"/>
      <c r="G12" s="24"/>
      <c r="H12" s="24"/>
      <c r="I12" s="24"/>
      <c r="J12" s="26">
        <v>3438</v>
      </c>
      <c r="K12" s="24"/>
      <c r="L12" s="26">
        <v>47837</v>
      </c>
      <c r="M12" s="3"/>
      <c r="N12" s="3"/>
    </row>
    <row r="13" spans="1:14" x14ac:dyDescent="0.25">
      <c r="A13" s="30"/>
      <c r="B13" s="31"/>
      <c r="C13" s="31"/>
      <c r="D13" s="34"/>
      <c r="E13" s="34"/>
      <c r="F13" s="35"/>
      <c r="G13" s="34"/>
      <c r="H13" s="31"/>
    </row>
    <row r="14" spans="1:14" x14ac:dyDescent="0.25">
      <c r="A14" s="30"/>
      <c r="B14" s="31"/>
      <c r="C14" s="31"/>
      <c r="D14" s="34"/>
      <c r="E14" s="34"/>
      <c r="F14" s="35"/>
      <c r="G14" s="34"/>
      <c r="H14" s="31"/>
    </row>
    <row r="15" spans="1:14" x14ac:dyDescent="0.25">
      <c r="A15" s="32"/>
      <c r="B15" s="33"/>
      <c r="C15" s="33"/>
      <c r="D15" s="34"/>
      <c r="E15" s="34"/>
      <c r="F15" s="36"/>
      <c r="G15" s="34"/>
      <c r="H15" s="33"/>
    </row>
  </sheetData>
  <customSheetViews>
    <customSheetView guid="{305B5BA0-C5EC-42C6-B8F4-B892C50D9B3B}" hiddenRows="1" topLeftCell="A4">
      <selection activeCell="D35" sqref="D35"/>
      <pageMargins left="0.39370078740157483" right="0.39370078740157483" top="0.74803149606299213" bottom="0.74803149606299213" header="0.31496062992125984" footer="0.31496062992125984"/>
      <pageSetup paperSize="9" scale="70" orientation="landscape" r:id="rId1"/>
    </customSheetView>
    <customSheetView guid="{2AFC828D-AB50-493A-9998-CB3EA2F93B39}" hiddenRows="1" topLeftCell="A4">
      <selection activeCell="L12" sqref="L12"/>
      <pageMargins left="0.39370078740157483" right="0.39370078740157483" top="0.74803149606299213" bottom="0.74803149606299213" header="0.31496062992125984" footer="0.31496062992125984"/>
      <pageSetup paperSize="9" scale="70" orientation="landscape" r:id="rId2"/>
    </customSheetView>
  </customSheetViews>
  <mergeCells count="4">
    <mergeCell ref="A4:A5"/>
    <mergeCell ref="B4:B5"/>
    <mergeCell ref="C4:L4"/>
    <mergeCell ref="A2:L2"/>
  </mergeCells>
  <pageMargins left="0.39370078740157483" right="0.39370078740157483" top="0.74803149606299213" bottom="0.74803149606299213" header="0.31496062992125984" footer="0.31496062992125984"/>
  <pageSetup paperSize="9" scale="7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32"/>
  <sheetViews>
    <sheetView topLeftCell="A4" workbookViewId="0">
      <selection activeCell="H21" sqref="H21"/>
    </sheetView>
  </sheetViews>
  <sheetFormatPr defaultColWidth="9.140625" defaultRowHeight="15" x14ac:dyDescent="0.25"/>
  <cols>
    <col min="1" max="1" width="9.140625" style="2"/>
    <col min="2" max="2" width="54.5703125" style="2" bestFit="1" customWidth="1"/>
    <col min="3" max="3" width="9.140625" style="2"/>
    <col min="4" max="4" width="12.140625" style="2" customWidth="1"/>
    <col min="5" max="16384" width="9.140625" style="2"/>
  </cols>
  <sheetData>
    <row r="1" spans="1:4" ht="3" customHeight="1" x14ac:dyDescent="0.25"/>
    <row r="2" spans="1:4" ht="83.25" customHeight="1" x14ac:dyDescent="0.25">
      <c r="A2" s="56" t="s">
        <v>63</v>
      </c>
      <c r="B2" s="56"/>
      <c r="C2" s="56"/>
      <c r="D2" s="56"/>
    </row>
    <row r="4" spans="1:4" x14ac:dyDescent="0.25">
      <c r="B4" s="39" t="s">
        <v>34</v>
      </c>
    </row>
    <row r="6" spans="1:4" ht="43.9" customHeight="1" x14ac:dyDescent="0.25">
      <c r="A6" s="16" t="s">
        <v>13</v>
      </c>
      <c r="B6" s="17" t="s">
        <v>14</v>
      </c>
      <c r="C6" s="16" t="s">
        <v>15</v>
      </c>
      <c r="D6" s="17" t="s">
        <v>62</v>
      </c>
    </row>
    <row r="7" spans="1:4" x14ac:dyDescent="0.25">
      <c r="A7" s="10">
        <v>1</v>
      </c>
      <c r="B7" s="11" t="s">
        <v>16</v>
      </c>
      <c r="C7" s="11" t="s">
        <v>21</v>
      </c>
      <c r="D7" s="18">
        <v>321182</v>
      </c>
    </row>
    <row r="8" spans="1:4" x14ac:dyDescent="0.25">
      <c r="A8" s="10" t="s">
        <v>4</v>
      </c>
      <c r="B8" s="11" t="s">
        <v>17</v>
      </c>
      <c r="C8" s="11" t="s">
        <v>21</v>
      </c>
      <c r="D8" s="18">
        <v>101999.46525412319</v>
      </c>
    </row>
    <row r="9" spans="1:4" x14ac:dyDescent="0.25">
      <c r="A9" s="10" t="s">
        <v>5</v>
      </c>
      <c r="B9" s="11" t="s">
        <v>18</v>
      </c>
      <c r="C9" s="11" t="s">
        <v>21</v>
      </c>
      <c r="D9" s="18">
        <v>48240.162559425597</v>
      </c>
    </row>
    <row r="10" spans="1:4" x14ac:dyDescent="0.25">
      <c r="A10" s="10" t="s">
        <v>6</v>
      </c>
      <c r="B10" s="11" t="s">
        <v>19</v>
      </c>
      <c r="C10" s="11" t="s">
        <v>21</v>
      </c>
      <c r="D10" s="18">
        <v>20893.19875</v>
      </c>
    </row>
    <row r="11" spans="1:4" x14ac:dyDescent="0.25">
      <c r="A11" s="10" t="s">
        <v>7</v>
      </c>
      <c r="B11" s="11" t="s">
        <v>20</v>
      </c>
      <c r="C11" s="11" t="s">
        <v>21</v>
      </c>
      <c r="D11" s="18">
        <v>18712</v>
      </c>
    </row>
    <row r="12" spans="1:4" ht="27" customHeight="1" x14ac:dyDescent="0.25">
      <c r="A12" s="10">
        <v>2</v>
      </c>
      <c r="B12" s="12" t="s">
        <v>35</v>
      </c>
      <c r="C12" s="11" t="s">
        <v>21</v>
      </c>
      <c r="D12" s="18">
        <v>348894</v>
      </c>
    </row>
    <row r="13" spans="1:4" x14ac:dyDescent="0.25">
      <c r="A13" s="10" t="s">
        <v>8</v>
      </c>
      <c r="B13" s="11" t="s">
        <v>17</v>
      </c>
      <c r="C13" s="11" t="s">
        <v>21</v>
      </c>
      <c r="D13" s="18">
        <v>115288.9904379595</v>
      </c>
    </row>
    <row r="14" spans="1:4" x14ac:dyDescent="0.25">
      <c r="A14" s="10" t="s">
        <v>9</v>
      </c>
      <c r="B14" s="11" t="s">
        <v>18</v>
      </c>
      <c r="C14" s="11" t="s">
        <v>21</v>
      </c>
      <c r="D14" s="18">
        <v>83995.830905236566</v>
      </c>
    </row>
    <row r="15" spans="1:4" x14ac:dyDescent="0.25">
      <c r="A15" s="10" t="s">
        <v>10</v>
      </c>
      <c r="B15" s="11" t="s">
        <v>46</v>
      </c>
      <c r="C15" s="11" t="s">
        <v>21</v>
      </c>
      <c r="D15" s="18">
        <v>14884.483424292996</v>
      </c>
    </row>
    <row r="16" spans="1:4" x14ac:dyDescent="0.25">
      <c r="A16" s="10" t="s">
        <v>11</v>
      </c>
      <c r="B16" s="11" t="s">
        <v>20</v>
      </c>
      <c r="C16" s="11" t="s">
        <v>21</v>
      </c>
      <c r="D16" s="18">
        <v>26992.598168779037</v>
      </c>
    </row>
    <row r="17" spans="1:4" x14ac:dyDescent="0.25">
      <c r="A17" s="10">
        <v>3</v>
      </c>
      <c r="B17" s="11" t="s">
        <v>22</v>
      </c>
      <c r="C17" s="11" t="s">
        <v>21</v>
      </c>
      <c r="D17" s="18">
        <v>-27712</v>
      </c>
    </row>
    <row r="18" spans="1:4" x14ac:dyDescent="0.25">
      <c r="A18" s="10">
        <v>4</v>
      </c>
      <c r="B18" s="11" t="s">
        <v>23</v>
      </c>
      <c r="C18" s="11" t="s">
        <v>21</v>
      </c>
      <c r="D18" s="18">
        <v>0</v>
      </c>
    </row>
    <row r="19" spans="1:4" x14ac:dyDescent="0.25">
      <c r="A19" s="10">
        <v>5</v>
      </c>
      <c r="B19" s="11" t="s">
        <v>24</v>
      </c>
      <c r="C19" s="11" t="s">
        <v>21</v>
      </c>
      <c r="D19" s="18">
        <v>0</v>
      </c>
    </row>
    <row r="20" spans="1:4" x14ac:dyDescent="0.25">
      <c r="A20" s="10">
        <v>6</v>
      </c>
      <c r="B20" s="11" t="s">
        <v>25</v>
      </c>
      <c r="C20" s="11" t="s">
        <v>21</v>
      </c>
      <c r="D20" s="18">
        <v>3791</v>
      </c>
    </row>
    <row r="21" spans="1:4" x14ac:dyDescent="0.25">
      <c r="A21" s="10">
        <v>7</v>
      </c>
      <c r="B21" s="11" t="s">
        <v>26</v>
      </c>
      <c r="C21" s="11" t="s">
        <v>21</v>
      </c>
      <c r="D21" s="18">
        <v>75972</v>
      </c>
    </row>
    <row r="22" spans="1:4" x14ac:dyDescent="0.25">
      <c r="A22" s="10">
        <v>8</v>
      </c>
      <c r="B22" s="11" t="s">
        <v>3</v>
      </c>
      <c r="C22" s="11" t="s">
        <v>21</v>
      </c>
      <c r="D22" s="18">
        <v>3484</v>
      </c>
    </row>
    <row r="23" spans="1:4" x14ac:dyDescent="0.25">
      <c r="A23" s="10">
        <v>9</v>
      </c>
      <c r="B23" s="11" t="s">
        <v>27</v>
      </c>
      <c r="C23" s="11" t="s">
        <v>21</v>
      </c>
      <c r="D23" s="18">
        <f>D17+D21-D20-D22</f>
        <v>40985</v>
      </c>
    </row>
    <row r="24" spans="1:4" x14ac:dyDescent="0.25">
      <c r="A24" s="44">
        <v>10</v>
      </c>
      <c r="B24" s="45" t="s">
        <v>28</v>
      </c>
      <c r="C24" s="45" t="s">
        <v>21</v>
      </c>
      <c r="D24" s="46">
        <v>0</v>
      </c>
    </row>
    <row r="25" spans="1:4" x14ac:dyDescent="0.25">
      <c r="A25" s="44" t="s">
        <v>12</v>
      </c>
      <c r="B25" s="45" t="s">
        <v>29</v>
      </c>
      <c r="C25" s="45" t="s">
        <v>21</v>
      </c>
      <c r="D25" s="46">
        <v>0</v>
      </c>
    </row>
    <row r="26" spans="1:4" x14ac:dyDescent="0.25">
      <c r="A26" s="44">
        <v>11</v>
      </c>
      <c r="B26" s="45" t="s">
        <v>30</v>
      </c>
      <c r="C26" s="45" t="s">
        <v>21</v>
      </c>
      <c r="D26" s="46">
        <v>0</v>
      </c>
    </row>
    <row r="27" spans="1:4" x14ac:dyDescent="0.25">
      <c r="A27" s="44">
        <v>12</v>
      </c>
      <c r="B27" s="45" t="s">
        <v>31</v>
      </c>
      <c r="C27" s="45" t="s">
        <v>21</v>
      </c>
      <c r="D27" s="46">
        <v>6954</v>
      </c>
    </row>
    <row r="28" spans="1:4" x14ac:dyDescent="0.25">
      <c r="A28" s="44">
        <v>13</v>
      </c>
      <c r="B28" s="45" t="s">
        <v>32</v>
      </c>
      <c r="C28" s="45" t="s">
        <v>21</v>
      </c>
      <c r="D28" s="46">
        <v>0</v>
      </c>
    </row>
    <row r="29" spans="1:4" x14ac:dyDescent="0.25">
      <c r="A29" s="44">
        <v>14</v>
      </c>
      <c r="B29" s="45" t="s">
        <v>33</v>
      </c>
      <c r="C29" s="45" t="s">
        <v>21</v>
      </c>
      <c r="D29" s="46">
        <f>SUM(D23:D28)</f>
        <v>47939</v>
      </c>
    </row>
    <row r="30" spans="1:4" x14ac:dyDescent="0.25">
      <c r="A30" s="13"/>
      <c r="B30" s="13"/>
      <c r="C30" s="14"/>
      <c r="D30" s="15"/>
    </row>
    <row r="31" spans="1:4" x14ac:dyDescent="0.25">
      <c r="D31" s="6"/>
    </row>
    <row r="32" spans="1:4" x14ac:dyDescent="0.25">
      <c r="A32" s="48"/>
      <c r="B32" s="48"/>
      <c r="C32" s="48"/>
      <c r="D32" s="48"/>
    </row>
  </sheetData>
  <customSheetViews>
    <customSheetView guid="{305B5BA0-C5EC-42C6-B8F4-B892C50D9B3B}" topLeftCell="A4">
      <selection activeCell="B34" sqref="B34"/>
      <pageMargins left="0.70866141732283472" right="0.70866141732283472" top="0.74803149606299213" bottom="0.74803149606299213" header="0.31496062992125984" footer="0.31496062992125984"/>
      <pageSetup paperSize="9" scale="75" orientation="portrait" r:id="rId1"/>
    </customSheetView>
    <customSheetView guid="{2AFC828D-AB50-493A-9998-CB3EA2F93B39}" showPageBreaks="1" topLeftCell="A4">
      <selection activeCell="A32" sqref="A32:D32"/>
      <pageMargins left="0.70866141732283472" right="0.70866141732283472" top="0.74803149606299213" bottom="0.74803149606299213" header="0.31496062992125984" footer="0.31496062992125984"/>
      <pageSetup paperSize="9" scale="75" orientation="portrait" r:id="rId2"/>
    </customSheetView>
  </customSheetViews>
  <mergeCells count="2">
    <mergeCell ref="A2:D2"/>
    <mergeCell ref="A32:D32"/>
  </mergeCells>
  <pageMargins left="0.70866141732283472" right="0.70866141732283472" top="0.74803149606299213" bottom="0.74803149606299213" header="0.31496062992125984" footer="0.31496062992125984"/>
  <pageSetup paperSize="9" scale="75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N15"/>
  <sheetViews>
    <sheetView workbookViewId="0">
      <selection activeCell="A13" sqref="A13"/>
    </sheetView>
  </sheetViews>
  <sheetFormatPr defaultColWidth="9.140625" defaultRowHeight="15" x14ac:dyDescent="0.25"/>
  <cols>
    <col min="1" max="1" width="24.85546875" style="2" customWidth="1"/>
    <col min="2" max="2" width="9.140625" style="2"/>
    <col min="3" max="3" width="11.5703125" style="2" customWidth="1"/>
    <col min="4" max="4" width="10.140625" style="2" customWidth="1"/>
    <col min="5" max="5" width="8.85546875" style="2" customWidth="1"/>
    <col min="6" max="6" width="9" style="2" customWidth="1"/>
    <col min="7" max="8" width="11.5703125" style="2" customWidth="1"/>
    <col min="9" max="9" width="13.140625" style="2" customWidth="1"/>
    <col min="10" max="10" width="9.140625" style="2" customWidth="1"/>
    <col min="11" max="11" width="11.85546875" style="2" customWidth="1"/>
    <col min="12" max="16384" width="9.140625" style="2"/>
  </cols>
  <sheetData>
    <row r="2" spans="1:14" x14ac:dyDescent="0.25">
      <c r="A2" s="55" t="s">
        <v>53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4" spans="1:14" ht="15" customHeight="1" x14ac:dyDescent="0.25">
      <c r="A4" s="51" t="s">
        <v>0</v>
      </c>
      <c r="B4" s="51" t="s">
        <v>1</v>
      </c>
      <c r="C4" s="52" t="s">
        <v>36</v>
      </c>
      <c r="D4" s="53"/>
      <c r="E4" s="53"/>
      <c r="F4" s="53"/>
      <c r="G4" s="53"/>
      <c r="H4" s="53"/>
      <c r="I4" s="53"/>
      <c r="J4" s="53"/>
      <c r="K4" s="53"/>
      <c r="L4" s="54"/>
    </row>
    <row r="5" spans="1:14" ht="98.25" customHeight="1" x14ac:dyDescent="0.25">
      <c r="A5" s="51"/>
      <c r="B5" s="51"/>
      <c r="C5" s="23" t="s">
        <v>37</v>
      </c>
      <c r="D5" s="23" t="s">
        <v>44</v>
      </c>
      <c r="E5" s="23" t="s">
        <v>38</v>
      </c>
      <c r="F5" s="23" t="s">
        <v>45</v>
      </c>
      <c r="G5" s="23" t="s">
        <v>39</v>
      </c>
      <c r="H5" s="23" t="s">
        <v>40</v>
      </c>
      <c r="I5" s="23" t="s">
        <v>41</v>
      </c>
      <c r="J5" s="23" t="s">
        <v>2</v>
      </c>
      <c r="K5" s="23" t="s">
        <v>42</v>
      </c>
      <c r="L5" s="23" t="s">
        <v>43</v>
      </c>
      <c r="M5" s="22"/>
      <c r="N5" s="22"/>
    </row>
    <row r="6" spans="1:14" ht="26.25" customHeight="1" x14ac:dyDescent="0.25">
      <c r="A6" s="24" t="s">
        <v>47</v>
      </c>
      <c r="B6" s="25">
        <f>SUM(B7:B10)</f>
        <v>241161.9029362681</v>
      </c>
      <c r="C6" s="25"/>
      <c r="D6" s="25">
        <v>19496.402733300256</v>
      </c>
      <c r="E6" s="25">
        <v>138635.21613819854</v>
      </c>
      <c r="F6" s="25">
        <v>41590.564841459556</v>
      </c>
      <c r="G6" s="25">
        <v>4119.5915836001977</v>
      </c>
      <c r="H6" s="25">
        <v>37320.12763970955</v>
      </c>
      <c r="I6" s="25"/>
      <c r="J6" s="25"/>
      <c r="K6" s="25"/>
      <c r="L6" s="25"/>
      <c r="M6" s="22"/>
      <c r="N6" s="22"/>
    </row>
    <row r="7" spans="1:14" ht="39" x14ac:dyDescent="0.25">
      <c r="A7" s="1" t="s">
        <v>48</v>
      </c>
      <c r="B7" s="19">
        <f>'Д и Р по бюджету 2021'!D13</f>
        <v>115288.9904379595</v>
      </c>
      <c r="C7" s="19"/>
      <c r="D7" s="19">
        <v>11505.631500608903</v>
      </c>
      <c r="E7" s="19">
        <v>63778.921158269812</v>
      </c>
      <c r="F7" s="19">
        <v>19133.676347480941</v>
      </c>
      <c r="G7" s="19">
        <v>1091.4388615759324</v>
      </c>
      <c r="H7" s="19">
        <v>19779.322570023913</v>
      </c>
      <c r="I7" s="19"/>
      <c r="J7" s="19"/>
      <c r="K7" s="19"/>
      <c r="L7" s="19"/>
      <c r="M7" s="22"/>
      <c r="N7" s="22"/>
    </row>
    <row r="8" spans="1:14" ht="26.25" x14ac:dyDescent="0.25">
      <c r="A8" s="1" t="s">
        <v>49</v>
      </c>
      <c r="B8" s="19">
        <f>'Д и Р по бюджету 2021'!D14</f>
        <v>83995.830905236566</v>
      </c>
      <c r="C8" s="19"/>
      <c r="D8" s="19">
        <v>3363.1154210455097</v>
      </c>
      <c r="E8" s="19">
        <v>50544.522439222397</v>
      </c>
      <c r="F8" s="19">
        <v>15163.356731766718</v>
      </c>
      <c r="G8" s="19">
        <v>1834.4265932975509</v>
      </c>
      <c r="H8" s="19">
        <v>13090.409719904386</v>
      </c>
      <c r="I8" s="19"/>
      <c r="J8" s="19"/>
      <c r="K8" s="19"/>
      <c r="L8" s="19"/>
      <c r="M8" s="22"/>
      <c r="N8" s="22"/>
    </row>
    <row r="9" spans="1:14" ht="27.75" customHeight="1" x14ac:dyDescent="0.25">
      <c r="A9" s="1" t="s">
        <v>50</v>
      </c>
      <c r="B9" s="19">
        <f>'Д и Р по бюджету 2021'!D15</f>
        <v>14884.483424292996</v>
      </c>
      <c r="C9" s="19"/>
      <c r="D9" s="19">
        <v>1614.1155563574036</v>
      </c>
      <c r="E9" s="19">
        <v>8691.0456001082493</v>
      </c>
      <c r="F9" s="19">
        <v>2607.3136800324746</v>
      </c>
      <c r="G9" s="19">
        <v>738.49158811059499</v>
      </c>
      <c r="H9" s="19">
        <v>1233.5169996842737</v>
      </c>
      <c r="I9" s="19"/>
      <c r="J9" s="19"/>
      <c r="K9" s="19"/>
      <c r="L9" s="19"/>
      <c r="M9" s="22"/>
      <c r="N9" s="22"/>
    </row>
    <row r="10" spans="1:14" ht="26.25" x14ac:dyDescent="0.25">
      <c r="A10" s="1" t="s">
        <v>51</v>
      </c>
      <c r="B10" s="19">
        <f>'Д и Р по бюджету 2021'!D16</f>
        <v>26992.598168779037</v>
      </c>
      <c r="C10" s="19"/>
      <c r="D10" s="19">
        <v>3013.5402552884398</v>
      </c>
      <c r="E10" s="19">
        <v>15620.726940598077</v>
      </c>
      <c r="F10" s="19">
        <v>4686.2180821794227</v>
      </c>
      <c r="G10" s="19">
        <v>455.23454061612017</v>
      </c>
      <c r="H10" s="19">
        <v>3216.8783500969766</v>
      </c>
      <c r="I10" s="19"/>
      <c r="J10" s="19"/>
      <c r="K10" s="19"/>
      <c r="L10" s="19"/>
      <c r="M10" s="22"/>
      <c r="N10" s="22"/>
    </row>
    <row r="11" spans="1:14" ht="26.25" x14ac:dyDescent="0.25">
      <c r="A11" s="24" t="s">
        <v>52</v>
      </c>
      <c r="B11" s="25">
        <f>'Д и Р по бюджету 2021'!D12-B6</f>
        <v>107732.0970637319</v>
      </c>
      <c r="C11" s="25"/>
      <c r="D11" s="25">
        <v>15747.74299760949</v>
      </c>
      <c r="E11" s="25">
        <v>56066.910829461907</v>
      </c>
      <c r="F11" s="25">
        <v>16820.073248838573</v>
      </c>
      <c r="G11" s="25">
        <v>3363.1154210455097</v>
      </c>
      <c r="H11" s="25">
        <v>15734.254566776421</v>
      </c>
      <c r="I11" s="25"/>
      <c r="J11" s="25"/>
      <c r="K11" s="25"/>
      <c r="L11" s="25"/>
      <c r="M11" s="22"/>
      <c r="N11" s="22"/>
    </row>
    <row r="12" spans="1:14" x14ac:dyDescent="0.25">
      <c r="A12" s="24" t="s">
        <v>61</v>
      </c>
      <c r="B12" s="25">
        <f>J12+L12</f>
        <v>7275</v>
      </c>
      <c r="C12" s="24"/>
      <c r="D12" s="24"/>
      <c r="E12" s="24"/>
      <c r="F12" s="24"/>
      <c r="G12" s="24"/>
      <c r="H12" s="24"/>
      <c r="I12" s="24"/>
      <c r="J12" s="26">
        <v>3791</v>
      </c>
      <c r="K12" s="24"/>
      <c r="L12" s="26">
        <v>3484</v>
      </c>
      <c r="M12" s="22"/>
      <c r="N12" s="22"/>
    </row>
    <row r="13" spans="1:14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x14ac:dyDescent="0.25">
      <c r="F14" s="20"/>
      <c r="H14" s="27"/>
    </row>
    <row r="15" spans="1:14" x14ac:dyDescent="0.25">
      <c r="D15" s="20"/>
      <c r="E15" s="43"/>
    </row>
  </sheetData>
  <customSheetViews>
    <customSheetView guid="{305B5BA0-C5EC-42C6-B8F4-B892C50D9B3B}" hiddenRows="1">
      <selection activeCell="D22" sqref="D22"/>
      <pageMargins left="0.70866141732283472" right="0.70866141732283472" top="0.74803149606299213" bottom="0.74803149606299213" header="0.31496062992125984" footer="0.31496062992125984"/>
      <pageSetup paperSize="9" scale="75" orientation="landscape" r:id="rId1"/>
    </customSheetView>
    <customSheetView guid="{2AFC828D-AB50-493A-9998-CB3EA2F93B39}" hiddenRows="1">
      <selection activeCell="D22" sqref="D22"/>
      <pageMargins left="0.70866141732283472" right="0.70866141732283472" top="0.74803149606299213" bottom="0.74803149606299213" header="0.31496062992125984" footer="0.31496062992125984"/>
      <pageSetup paperSize="9" scale="75" orientation="landscape" r:id="rId2"/>
    </customSheetView>
  </customSheetViews>
  <mergeCells count="4">
    <mergeCell ref="A2:L2"/>
    <mergeCell ref="A4:A5"/>
    <mergeCell ref="B4:B5"/>
    <mergeCell ref="C4:L4"/>
  </mergeCells>
  <pageMargins left="0.70866141732283472" right="0.70866141732283472" top="0.74803149606299213" bottom="0.74803149606299213" header="0.31496062992125984" footer="0.31496062992125984"/>
  <pageSetup paperSize="9" scale="75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2"/>
  <sheetViews>
    <sheetView topLeftCell="A4" workbookViewId="0">
      <selection activeCell="D7" sqref="D7"/>
    </sheetView>
  </sheetViews>
  <sheetFormatPr defaultColWidth="9.140625" defaultRowHeight="15" x14ac:dyDescent="0.25"/>
  <cols>
    <col min="1" max="1" width="9.140625" style="2"/>
    <col min="2" max="2" width="54.5703125" style="2" bestFit="1" customWidth="1"/>
    <col min="3" max="3" width="9.140625" style="2"/>
    <col min="4" max="4" width="12.140625" style="2" customWidth="1"/>
    <col min="5" max="5" width="9.140625" style="2"/>
    <col min="6" max="6" width="9.140625" style="2" customWidth="1"/>
    <col min="7" max="16384" width="9.140625" style="2"/>
  </cols>
  <sheetData>
    <row r="1" spans="1:4" ht="3" customHeight="1" x14ac:dyDescent="0.25"/>
    <row r="2" spans="1:4" ht="83.25" customHeight="1" x14ac:dyDescent="0.3">
      <c r="A2" s="50" t="s">
        <v>56</v>
      </c>
      <c r="B2" s="50"/>
      <c r="C2" s="50"/>
      <c r="D2" s="50"/>
    </row>
    <row r="4" spans="1:4" x14ac:dyDescent="0.25">
      <c r="B4" s="5" t="s">
        <v>34</v>
      </c>
    </row>
    <row r="6" spans="1:4" ht="43.9" customHeight="1" x14ac:dyDescent="0.25">
      <c r="A6" s="16" t="s">
        <v>13</v>
      </c>
      <c r="B6" s="17" t="s">
        <v>14</v>
      </c>
      <c r="C6" s="16" t="s">
        <v>15</v>
      </c>
      <c r="D6" s="17" t="s">
        <v>54</v>
      </c>
    </row>
    <row r="7" spans="1:4" x14ac:dyDescent="0.25">
      <c r="A7" s="10">
        <v>1</v>
      </c>
      <c r="B7" s="11" t="s">
        <v>16</v>
      </c>
      <c r="C7" s="11" t="s">
        <v>21</v>
      </c>
      <c r="D7" s="18">
        <v>334029.28000000003</v>
      </c>
    </row>
    <row r="8" spans="1:4" x14ac:dyDescent="0.25">
      <c r="A8" s="10" t="s">
        <v>4</v>
      </c>
      <c r="B8" s="11" t="s">
        <v>17</v>
      </c>
      <c r="C8" s="11" t="s">
        <v>21</v>
      </c>
      <c r="D8" s="18">
        <v>106079.44386428813</v>
      </c>
    </row>
    <row r="9" spans="1:4" x14ac:dyDescent="0.25">
      <c r="A9" s="10" t="s">
        <v>5</v>
      </c>
      <c r="B9" s="11" t="s">
        <v>18</v>
      </c>
      <c r="C9" s="11" t="s">
        <v>21</v>
      </c>
      <c r="D9" s="18">
        <v>50169.769061802624</v>
      </c>
    </row>
    <row r="10" spans="1:4" x14ac:dyDescent="0.25">
      <c r="A10" s="10" t="s">
        <v>6</v>
      </c>
      <c r="B10" s="11" t="s">
        <v>19</v>
      </c>
      <c r="C10" s="11" t="s">
        <v>21</v>
      </c>
      <c r="D10" s="18">
        <v>21728.9267</v>
      </c>
    </row>
    <row r="11" spans="1:4" x14ac:dyDescent="0.25">
      <c r="A11" s="10" t="s">
        <v>7</v>
      </c>
      <c r="B11" s="11" t="s">
        <v>20</v>
      </c>
      <c r="C11" s="11" t="s">
        <v>21</v>
      </c>
      <c r="D11" s="18">
        <v>19460.48</v>
      </c>
    </row>
    <row r="12" spans="1:4" ht="27" customHeight="1" x14ac:dyDescent="0.25">
      <c r="A12" s="10">
        <v>2</v>
      </c>
      <c r="B12" s="12" t="s">
        <v>35</v>
      </c>
      <c r="C12" s="11" t="s">
        <v>21</v>
      </c>
      <c r="D12" s="18">
        <v>362849.76</v>
      </c>
    </row>
    <row r="13" spans="1:4" x14ac:dyDescent="0.25">
      <c r="A13" s="10" t="s">
        <v>8</v>
      </c>
      <c r="B13" s="11" t="s">
        <v>17</v>
      </c>
      <c r="C13" s="11" t="s">
        <v>21</v>
      </c>
      <c r="D13" s="18">
        <v>119900.55005547788</v>
      </c>
    </row>
    <row r="14" spans="1:4" x14ac:dyDescent="0.25">
      <c r="A14" s="10" t="s">
        <v>9</v>
      </c>
      <c r="B14" s="11" t="s">
        <v>18</v>
      </c>
      <c r="C14" s="11" t="s">
        <v>21</v>
      </c>
      <c r="D14" s="18">
        <v>87355.664141446032</v>
      </c>
    </row>
    <row r="15" spans="1:4" x14ac:dyDescent="0.25">
      <c r="A15" s="10" t="s">
        <v>10</v>
      </c>
      <c r="B15" s="11" t="s">
        <v>46</v>
      </c>
      <c r="C15" s="11" t="s">
        <v>21</v>
      </c>
      <c r="D15" s="18">
        <v>15479.862761264716</v>
      </c>
    </row>
    <row r="16" spans="1:4" x14ac:dyDescent="0.25">
      <c r="A16" s="10" t="s">
        <v>11</v>
      </c>
      <c r="B16" s="11" t="s">
        <v>20</v>
      </c>
      <c r="C16" s="11" t="s">
        <v>21</v>
      </c>
      <c r="D16" s="18">
        <v>28072.302095530198</v>
      </c>
    </row>
    <row r="17" spans="1:6" x14ac:dyDescent="0.25">
      <c r="A17" s="10">
        <v>3</v>
      </c>
      <c r="B17" s="11" t="s">
        <v>22</v>
      </c>
      <c r="C17" s="11" t="s">
        <v>21</v>
      </c>
      <c r="D17" s="18">
        <v>-28820.479999999981</v>
      </c>
    </row>
    <row r="18" spans="1:6" x14ac:dyDescent="0.25">
      <c r="A18" s="10">
        <v>4</v>
      </c>
      <c r="B18" s="11" t="s">
        <v>23</v>
      </c>
      <c r="C18" s="11" t="s">
        <v>21</v>
      </c>
      <c r="D18" s="18">
        <v>0</v>
      </c>
    </row>
    <row r="19" spans="1:6" x14ac:dyDescent="0.25">
      <c r="A19" s="10">
        <v>5</v>
      </c>
      <c r="B19" s="11" t="s">
        <v>24</v>
      </c>
      <c r="C19" s="11" t="s">
        <v>21</v>
      </c>
      <c r="D19" s="18">
        <v>0</v>
      </c>
    </row>
    <row r="20" spans="1:6" x14ac:dyDescent="0.25">
      <c r="A20" s="10">
        <v>6</v>
      </c>
      <c r="B20" s="11" t="s">
        <v>25</v>
      </c>
      <c r="C20" s="11" t="s">
        <v>21</v>
      </c>
      <c r="D20" s="18">
        <v>3942.6400000000003</v>
      </c>
    </row>
    <row r="21" spans="1:6" x14ac:dyDescent="0.25">
      <c r="A21" s="10">
        <v>7</v>
      </c>
      <c r="B21" s="11" t="s">
        <v>26</v>
      </c>
      <c r="C21" s="11" t="s">
        <v>21</v>
      </c>
      <c r="D21" s="18">
        <v>223.6</v>
      </c>
      <c r="E21" s="21"/>
    </row>
    <row r="22" spans="1:6" x14ac:dyDescent="0.25">
      <c r="A22" s="10">
        <v>8</v>
      </c>
      <c r="B22" s="11" t="s">
        <v>3</v>
      </c>
      <c r="C22" s="11" t="s">
        <v>21</v>
      </c>
      <c r="D22" s="18">
        <v>3623.36</v>
      </c>
    </row>
    <row r="23" spans="1:6" x14ac:dyDescent="0.25">
      <c r="A23" s="44">
        <v>9</v>
      </c>
      <c r="B23" s="45" t="s">
        <v>27</v>
      </c>
      <c r="C23" s="45" t="s">
        <v>21</v>
      </c>
      <c r="D23" s="46">
        <f>D17+D21-D20-D22</f>
        <v>-36162.879999999983</v>
      </c>
      <c r="F23" s="20"/>
    </row>
    <row r="24" spans="1:6" x14ac:dyDescent="0.25">
      <c r="A24" s="44">
        <v>10</v>
      </c>
      <c r="B24" s="45" t="s">
        <v>28</v>
      </c>
      <c r="C24" s="45" t="s">
        <v>21</v>
      </c>
      <c r="D24" s="46">
        <v>0</v>
      </c>
    </row>
    <row r="25" spans="1:6" x14ac:dyDescent="0.25">
      <c r="A25" s="44" t="s">
        <v>12</v>
      </c>
      <c r="B25" s="45" t="s">
        <v>29</v>
      </c>
      <c r="C25" s="45" t="s">
        <v>21</v>
      </c>
      <c r="D25" s="46">
        <v>0</v>
      </c>
    </row>
    <row r="26" spans="1:6" x14ac:dyDescent="0.25">
      <c r="A26" s="44">
        <v>11</v>
      </c>
      <c r="B26" s="45" t="s">
        <v>30</v>
      </c>
      <c r="C26" s="45" t="s">
        <v>21</v>
      </c>
      <c r="D26" s="46">
        <v>0</v>
      </c>
    </row>
    <row r="27" spans="1:6" x14ac:dyDescent="0.25">
      <c r="A27" s="44">
        <v>12</v>
      </c>
      <c r="B27" s="45" t="s">
        <v>31</v>
      </c>
      <c r="C27" s="45" t="s">
        <v>21</v>
      </c>
      <c r="D27" s="46">
        <f>-D23*0.2</f>
        <v>7232.5759999999973</v>
      </c>
    </row>
    <row r="28" spans="1:6" x14ac:dyDescent="0.25">
      <c r="A28" s="44">
        <v>13</v>
      </c>
      <c r="B28" s="45" t="s">
        <v>32</v>
      </c>
      <c r="C28" s="45" t="s">
        <v>21</v>
      </c>
      <c r="D28" s="46">
        <v>0</v>
      </c>
    </row>
    <row r="29" spans="1:6" x14ac:dyDescent="0.25">
      <c r="A29" s="44">
        <v>14</v>
      </c>
      <c r="B29" s="45" t="s">
        <v>33</v>
      </c>
      <c r="C29" s="45" t="s">
        <v>21</v>
      </c>
      <c r="D29" s="46">
        <f>SUM(D23:D28)</f>
        <v>-28930.303999999986</v>
      </c>
    </row>
    <row r="30" spans="1:6" x14ac:dyDescent="0.25">
      <c r="A30" s="13"/>
      <c r="B30" s="13"/>
      <c r="C30" s="14"/>
      <c r="D30" s="15"/>
    </row>
    <row r="31" spans="1:6" x14ac:dyDescent="0.25">
      <c r="D31" s="6"/>
    </row>
    <row r="32" spans="1:6" x14ac:dyDescent="0.25">
      <c r="A32" s="48"/>
      <c r="B32" s="48"/>
      <c r="C32" s="48"/>
      <c r="D32" s="48"/>
    </row>
  </sheetData>
  <customSheetViews>
    <customSheetView guid="{305B5BA0-C5EC-42C6-B8F4-B892C50D9B3B}" hiddenColumns="1" topLeftCell="A7">
      <selection activeCell="C39" sqref="C39"/>
      <pageMargins left="0.70866141732283472" right="0.70866141732283472" top="0.74803149606299213" bottom="0.74803149606299213" header="0.31496062992125984" footer="0.31496062992125984"/>
      <pageSetup paperSize="9" scale="80" orientation="portrait" r:id="rId1"/>
    </customSheetView>
    <customSheetView guid="{2AFC828D-AB50-493A-9998-CB3EA2F93B39}" hiddenColumns="1" topLeftCell="A7">
      <selection activeCell="J19" sqref="J19"/>
      <pageMargins left="0.70866141732283472" right="0.70866141732283472" top="0.74803149606299213" bottom="0.74803149606299213" header="0.31496062992125984" footer="0.31496062992125984"/>
      <pageSetup paperSize="9" scale="80" orientation="portrait" r:id="rId2"/>
    </customSheetView>
  </customSheetViews>
  <mergeCells count="2">
    <mergeCell ref="A2:D2"/>
    <mergeCell ref="A32:D32"/>
  </mergeCells>
  <pageMargins left="0.70866141732283472" right="0.70866141732283472" top="0.74803149606299213" bottom="0.74803149606299213" header="0.31496062992125984" footer="0.31496062992125984"/>
  <pageSetup paperSize="9" scale="8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N15"/>
  <sheetViews>
    <sheetView workbookViewId="0">
      <selection activeCell="N27" sqref="N27"/>
    </sheetView>
  </sheetViews>
  <sheetFormatPr defaultColWidth="9.140625" defaultRowHeight="15" x14ac:dyDescent="0.25"/>
  <cols>
    <col min="1" max="1" width="23.42578125" style="2" customWidth="1"/>
    <col min="2" max="2" width="9.140625" style="2"/>
    <col min="3" max="3" width="11.5703125" style="2" customWidth="1"/>
    <col min="4" max="4" width="10.140625" style="2" customWidth="1"/>
    <col min="5" max="5" width="10.42578125" style="2" customWidth="1"/>
    <col min="6" max="6" width="9" style="2" customWidth="1"/>
    <col min="7" max="8" width="11.5703125" style="2" customWidth="1"/>
    <col min="9" max="9" width="13.140625" style="2" customWidth="1"/>
    <col min="10" max="10" width="9.140625" style="2" customWidth="1"/>
    <col min="11" max="11" width="11.85546875" style="2" customWidth="1"/>
    <col min="12" max="16384" width="9.140625" style="2"/>
  </cols>
  <sheetData>
    <row r="2" spans="1:14" x14ac:dyDescent="0.25">
      <c r="A2" s="55" t="s">
        <v>55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4" spans="1:14" ht="15" customHeight="1" x14ac:dyDescent="0.25">
      <c r="A4" s="51" t="s">
        <v>0</v>
      </c>
      <c r="B4" s="51" t="s">
        <v>1</v>
      </c>
      <c r="C4" s="52" t="s">
        <v>36</v>
      </c>
      <c r="D4" s="53"/>
      <c r="E4" s="53"/>
      <c r="F4" s="53"/>
      <c r="G4" s="53"/>
      <c r="H4" s="53"/>
      <c r="I4" s="53"/>
      <c r="J4" s="53"/>
      <c r="K4" s="53"/>
      <c r="L4" s="54"/>
    </row>
    <row r="5" spans="1:14" ht="98.25" customHeight="1" x14ac:dyDescent="0.25">
      <c r="A5" s="51"/>
      <c r="B5" s="51"/>
      <c r="C5" s="4" t="s">
        <v>37</v>
      </c>
      <c r="D5" s="4" t="s">
        <v>44</v>
      </c>
      <c r="E5" s="4" t="s">
        <v>38</v>
      </c>
      <c r="F5" s="4" t="s">
        <v>45</v>
      </c>
      <c r="G5" s="4" t="s">
        <v>39</v>
      </c>
      <c r="H5" s="4" t="s">
        <v>40</v>
      </c>
      <c r="I5" s="4" t="s">
        <v>41</v>
      </c>
      <c r="J5" s="4" t="s">
        <v>2</v>
      </c>
      <c r="K5" s="4" t="s">
        <v>42</v>
      </c>
      <c r="L5" s="4" t="s">
        <v>43</v>
      </c>
      <c r="M5" s="7"/>
      <c r="N5" s="7"/>
    </row>
    <row r="6" spans="1:14" ht="26.25" customHeight="1" x14ac:dyDescent="0.25">
      <c r="A6" s="24" t="s">
        <v>47</v>
      </c>
      <c r="B6" s="25">
        <f>SUM(B7:B10)</f>
        <v>250808.37905371885</v>
      </c>
      <c r="C6" s="25"/>
      <c r="D6" s="25">
        <v>20276.258842632269</v>
      </c>
      <c r="E6" s="25">
        <v>144180.6247837265</v>
      </c>
      <c r="F6" s="25">
        <v>43254.187435117943</v>
      </c>
      <c r="G6" s="25">
        <v>4284.3752469442061</v>
      </c>
      <c r="H6" s="25">
        <v>38812.932745297905</v>
      </c>
      <c r="I6" s="25"/>
      <c r="J6" s="25"/>
      <c r="K6" s="25"/>
      <c r="L6" s="25"/>
      <c r="M6" s="7"/>
      <c r="N6" s="7"/>
    </row>
    <row r="7" spans="1:14" ht="39" x14ac:dyDescent="0.25">
      <c r="A7" s="1" t="s">
        <v>48</v>
      </c>
      <c r="B7" s="19">
        <f>'Д и Р 2022'!D13</f>
        <v>119900.55005547788</v>
      </c>
      <c r="C7" s="19"/>
      <c r="D7" s="19">
        <v>11965.85676063326</v>
      </c>
      <c r="E7" s="19">
        <v>66330.078004600611</v>
      </c>
      <c r="F7" s="19">
        <v>19899.023401380182</v>
      </c>
      <c r="G7" s="19">
        <v>1135.0964160389697</v>
      </c>
      <c r="H7" s="19">
        <v>20570.495472824856</v>
      </c>
      <c r="I7" s="19"/>
      <c r="J7" s="19"/>
      <c r="K7" s="19"/>
      <c r="L7" s="19"/>
      <c r="M7" s="7"/>
      <c r="N7" s="7"/>
    </row>
    <row r="8" spans="1:14" ht="26.25" x14ac:dyDescent="0.25">
      <c r="A8" s="1" t="s">
        <v>49</v>
      </c>
      <c r="B8" s="19">
        <f>'Д и Р 2022'!D14</f>
        <v>87355.664141446032</v>
      </c>
      <c r="C8" s="19"/>
      <c r="D8" s="19">
        <v>3497.6400378873304</v>
      </c>
      <c r="E8" s="19">
        <v>52566.303336791301</v>
      </c>
      <c r="F8" s="19">
        <v>15769.891001037389</v>
      </c>
      <c r="G8" s="19">
        <v>1907.803657029453</v>
      </c>
      <c r="H8" s="19">
        <v>13614.026108700551</v>
      </c>
      <c r="I8" s="19"/>
      <c r="J8" s="19"/>
      <c r="K8" s="19"/>
      <c r="L8" s="19"/>
      <c r="M8" s="7"/>
      <c r="N8" s="7"/>
    </row>
    <row r="9" spans="1:14" ht="39" x14ac:dyDescent="0.25">
      <c r="A9" s="1" t="s">
        <v>50</v>
      </c>
      <c r="B9" s="19">
        <f>'Д и Р 2022'!D15</f>
        <v>15479.862761264716</v>
      </c>
      <c r="C9" s="19"/>
      <c r="D9" s="19">
        <v>1678.6801786117001</v>
      </c>
      <c r="E9" s="19">
        <v>9038.6874241125788</v>
      </c>
      <c r="F9" s="19">
        <v>2711.6062272337736</v>
      </c>
      <c r="G9" s="19">
        <v>768.03125163501875</v>
      </c>
      <c r="H9" s="19">
        <v>1282.8576796716457</v>
      </c>
      <c r="I9" s="19"/>
      <c r="J9" s="19"/>
      <c r="K9" s="19"/>
      <c r="L9" s="19"/>
      <c r="M9" s="7"/>
      <c r="N9" s="7"/>
    </row>
    <row r="10" spans="1:14" ht="26.25" x14ac:dyDescent="0.25">
      <c r="A10" s="1" t="s">
        <v>51</v>
      </c>
      <c r="B10" s="19">
        <f>'Д и Р 2022'!D16</f>
        <v>28072.302095530198</v>
      </c>
      <c r="C10" s="19"/>
      <c r="D10" s="19">
        <v>3134.081865499978</v>
      </c>
      <c r="E10" s="19">
        <v>16245.556018222002</v>
      </c>
      <c r="F10" s="19">
        <v>4873.6668054666006</v>
      </c>
      <c r="G10" s="19">
        <v>473.44392224076495</v>
      </c>
      <c r="H10" s="19">
        <v>3345.5534841008525</v>
      </c>
      <c r="I10" s="19"/>
      <c r="J10" s="19"/>
      <c r="K10" s="19"/>
      <c r="L10" s="19"/>
      <c r="M10" s="7"/>
      <c r="N10" s="7"/>
    </row>
    <row r="11" spans="1:14" ht="26.25" x14ac:dyDescent="0.25">
      <c r="A11" s="24" t="s">
        <v>52</v>
      </c>
      <c r="B11" s="25">
        <f>'Д и Р 2022'!D12-B6</f>
        <v>112041.38094628116</v>
      </c>
      <c r="C11" s="25"/>
      <c r="D11" s="25">
        <v>16377.652717513871</v>
      </c>
      <c r="E11" s="25">
        <v>58309.587262640394</v>
      </c>
      <c r="F11" s="25">
        <v>17492.876178792118</v>
      </c>
      <c r="G11" s="25">
        <v>3497.6400378873304</v>
      </c>
      <c r="H11" s="25">
        <v>16363.624749447445</v>
      </c>
      <c r="I11" s="25"/>
      <c r="J11" s="25"/>
      <c r="K11" s="25"/>
      <c r="L11" s="25"/>
      <c r="M11" s="7"/>
      <c r="N11" s="7"/>
    </row>
    <row r="12" spans="1:14" x14ac:dyDescent="0.25">
      <c r="A12" s="24" t="s">
        <v>61</v>
      </c>
      <c r="B12" s="25">
        <f>J12+L12</f>
        <v>7566</v>
      </c>
      <c r="C12" s="25"/>
      <c r="D12" s="25"/>
      <c r="E12" s="25"/>
      <c r="F12" s="25"/>
      <c r="G12" s="25"/>
      <c r="H12" s="25"/>
      <c r="I12" s="25"/>
      <c r="J12" s="25">
        <v>3942.6400000000003</v>
      </c>
      <c r="K12" s="25"/>
      <c r="L12" s="25">
        <v>3623.36</v>
      </c>
      <c r="M12" s="7"/>
      <c r="N12" s="7"/>
    </row>
    <row r="13" spans="1:14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x14ac:dyDescent="0.25">
      <c r="B14" s="20"/>
      <c r="C14" s="20"/>
      <c r="D14" s="27"/>
      <c r="E14" s="27"/>
      <c r="F14" s="27"/>
      <c r="G14" s="27"/>
      <c r="H14" s="27"/>
    </row>
    <row r="15" spans="1:14" x14ac:dyDescent="0.25">
      <c r="B15" s="20"/>
      <c r="D15" s="27"/>
      <c r="E15" s="27"/>
      <c r="F15" s="27"/>
      <c r="G15" s="27"/>
      <c r="H15" s="27"/>
      <c r="K15" s="20"/>
    </row>
  </sheetData>
  <customSheetViews>
    <customSheetView guid="{305B5BA0-C5EC-42C6-B8F4-B892C50D9B3B}" hiddenRows="1">
      <selection activeCell="A14" sqref="A14:XFD14"/>
      <pageMargins left="0.70866141732283472" right="0.70866141732283472" top="0.74803149606299213" bottom="0.74803149606299213" header="0.31496062992125984" footer="0.31496062992125984"/>
      <pageSetup paperSize="9" scale="80" orientation="landscape" r:id="rId1"/>
    </customSheetView>
    <customSheetView guid="{2AFC828D-AB50-493A-9998-CB3EA2F93B39}" hiddenRows="1">
      <selection activeCell="A14" sqref="A14:XFD14"/>
      <pageMargins left="0.70866141732283472" right="0.70866141732283472" top="0.74803149606299213" bottom="0.74803149606299213" header="0.31496062992125984" footer="0.31496062992125984"/>
      <pageSetup paperSize="9" scale="80" orientation="landscape" r:id="rId2"/>
    </customSheetView>
  </customSheetViews>
  <mergeCells count="4">
    <mergeCell ref="A2:L2"/>
    <mergeCell ref="A4:A5"/>
    <mergeCell ref="B4:B5"/>
    <mergeCell ref="C4:L4"/>
  </mergeCells>
  <pageMargins left="0.70866141732283472" right="0.70866141732283472" top="0.74803149606299213" bottom="0.74803149606299213" header="0.31496062992125984" footer="0.31496062992125984"/>
  <pageSetup paperSize="9" scale="80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2"/>
  <sheetViews>
    <sheetView workbookViewId="0">
      <selection activeCell="D7" sqref="D7"/>
    </sheetView>
  </sheetViews>
  <sheetFormatPr defaultColWidth="9.140625" defaultRowHeight="15" x14ac:dyDescent="0.25"/>
  <cols>
    <col min="1" max="1" width="9.140625" style="2"/>
    <col min="2" max="2" width="54.5703125" style="2" bestFit="1" customWidth="1"/>
    <col min="3" max="3" width="9.140625" style="2"/>
    <col min="4" max="4" width="12.140625" style="2" customWidth="1"/>
    <col min="5" max="5" width="9.140625" style="2"/>
    <col min="6" max="6" width="9.140625" style="2" customWidth="1"/>
    <col min="7" max="16384" width="9.140625" style="2"/>
  </cols>
  <sheetData>
    <row r="1" spans="1:4" ht="3" customHeight="1" x14ac:dyDescent="0.25"/>
    <row r="2" spans="1:4" ht="95.25" customHeight="1" x14ac:dyDescent="0.3">
      <c r="A2" s="50" t="s">
        <v>65</v>
      </c>
      <c r="B2" s="50"/>
      <c r="C2" s="50"/>
      <c r="D2" s="50"/>
    </row>
    <row r="4" spans="1:4" x14ac:dyDescent="0.25">
      <c r="B4" s="5" t="s">
        <v>34</v>
      </c>
    </row>
    <row r="6" spans="1:4" ht="43.9" customHeight="1" x14ac:dyDescent="0.25">
      <c r="A6" s="16" t="s">
        <v>13</v>
      </c>
      <c r="B6" s="17" t="s">
        <v>14</v>
      </c>
      <c r="C6" s="16" t="s">
        <v>15</v>
      </c>
      <c r="D6" s="17" t="s">
        <v>66</v>
      </c>
    </row>
    <row r="7" spans="1:4" x14ac:dyDescent="0.25">
      <c r="A7" s="10">
        <v>1</v>
      </c>
      <c r="B7" s="11" t="s">
        <v>16</v>
      </c>
      <c r="C7" s="11" t="s">
        <v>21</v>
      </c>
      <c r="D7" s="18">
        <v>347390.45120000007</v>
      </c>
    </row>
    <row r="8" spans="1:4" x14ac:dyDescent="0.25">
      <c r="A8" s="10" t="s">
        <v>4</v>
      </c>
      <c r="B8" s="11" t="s">
        <v>17</v>
      </c>
      <c r="C8" s="11" t="s">
        <v>21</v>
      </c>
      <c r="D8" s="18">
        <v>110322.62161885966</v>
      </c>
    </row>
    <row r="9" spans="1:4" x14ac:dyDescent="0.25">
      <c r="A9" s="10" t="s">
        <v>5</v>
      </c>
      <c r="B9" s="11" t="s">
        <v>18</v>
      </c>
      <c r="C9" s="11" t="s">
        <v>21</v>
      </c>
      <c r="D9" s="18">
        <v>52176.559824274729</v>
      </c>
    </row>
    <row r="10" spans="1:4" x14ac:dyDescent="0.25">
      <c r="A10" s="10" t="s">
        <v>6</v>
      </c>
      <c r="B10" s="11" t="s">
        <v>19</v>
      </c>
      <c r="C10" s="11" t="s">
        <v>21</v>
      </c>
      <c r="D10" s="18">
        <v>22598.083768</v>
      </c>
    </row>
    <row r="11" spans="1:4" x14ac:dyDescent="0.25">
      <c r="A11" s="10" t="s">
        <v>7</v>
      </c>
      <c r="B11" s="11" t="s">
        <v>20</v>
      </c>
      <c r="C11" s="11" t="s">
        <v>21</v>
      </c>
      <c r="D11" s="18">
        <v>20238.8992</v>
      </c>
    </row>
    <row r="12" spans="1:4" ht="27" customHeight="1" x14ac:dyDescent="0.25">
      <c r="A12" s="10">
        <v>2</v>
      </c>
      <c r="B12" s="12" t="s">
        <v>35</v>
      </c>
      <c r="C12" s="11" t="s">
        <v>21</v>
      </c>
      <c r="D12" s="18">
        <v>377363.75040000002</v>
      </c>
    </row>
    <row r="13" spans="1:4" x14ac:dyDescent="0.25">
      <c r="A13" s="10" t="s">
        <v>8</v>
      </c>
      <c r="B13" s="11" t="s">
        <v>17</v>
      </c>
      <c r="C13" s="11" t="s">
        <v>21</v>
      </c>
      <c r="D13" s="18">
        <v>124696.57205769701</v>
      </c>
    </row>
    <row r="14" spans="1:4" x14ac:dyDescent="0.25">
      <c r="A14" s="10" t="s">
        <v>9</v>
      </c>
      <c r="B14" s="11" t="s">
        <v>18</v>
      </c>
      <c r="C14" s="11" t="s">
        <v>21</v>
      </c>
      <c r="D14" s="18">
        <v>90849.89070710387</v>
      </c>
    </row>
    <row r="15" spans="1:4" x14ac:dyDescent="0.25">
      <c r="A15" s="10" t="s">
        <v>10</v>
      </c>
      <c r="B15" s="11" t="s">
        <v>46</v>
      </c>
      <c r="C15" s="11" t="s">
        <v>21</v>
      </c>
      <c r="D15" s="18">
        <v>16099.057271715305</v>
      </c>
    </row>
    <row r="16" spans="1:4" x14ac:dyDescent="0.25">
      <c r="A16" s="10" t="s">
        <v>11</v>
      </c>
      <c r="B16" s="11" t="s">
        <v>20</v>
      </c>
      <c r="C16" s="11" t="s">
        <v>21</v>
      </c>
      <c r="D16" s="18">
        <v>29195.194179351409</v>
      </c>
    </row>
    <row r="17" spans="1:6" x14ac:dyDescent="0.25">
      <c r="A17" s="10">
        <v>3</v>
      </c>
      <c r="B17" s="11" t="s">
        <v>22</v>
      </c>
      <c r="C17" s="11" t="s">
        <v>21</v>
      </c>
      <c r="D17" s="18">
        <v>-29973.29919999995</v>
      </c>
    </row>
    <row r="18" spans="1:6" x14ac:dyDescent="0.25">
      <c r="A18" s="10">
        <v>4</v>
      </c>
      <c r="B18" s="11" t="s">
        <v>23</v>
      </c>
      <c r="C18" s="11" t="s">
        <v>21</v>
      </c>
      <c r="D18" s="18">
        <v>0</v>
      </c>
    </row>
    <row r="19" spans="1:6" x14ac:dyDescent="0.25">
      <c r="A19" s="10">
        <v>5</v>
      </c>
      <c r="B19" s="11" t="s">
        <v>24</v>
      </c>
      <c r="C19" s="11" t="s">
        <v>21</v>
      </c>
      <c r="D19" s="18">
        <v>0</v>
      </c>
    </row>
    <row r="20" spans="1:6" x14ac:dyDescent="0.25">
      <c r="A20" s="10">
        <v>6</v>
      </c>
      <c r="B20" s="11" t="s">
        <v>25</v>
      </c>
      <c r="C20" s="11" t="s">
        <v>21</v>
      </c>
      <c r="D20" s="18">
        <v>4100.3456000000006</v>
      </c>
    </row>
    <row r="21" spans="1:6" x14ac:dyDescent="0.25">
      <c r="A21" s="10">
        <v>7</v>
      </c>
      <c r="B21" s="11" t="s">
        <v>26</v>
      </c>
      <c r="C21" s="11" t="s">
        <v>21</v>
      </c>
      <c r="D21" s="18">
        <v>232.54400000000001</v>
      </c>
      <c r="E21" s="21"/>
      <c r="F21" s="20"/>
    </row>
    <row r="22" spans="1:6" x14ac:dyDescent="0.25">
      <c r="A22" s="10">
        <v>8</v>
      </c>
      <c r="B22" s="11" t="s">
        <v>3</v>
      </c>
      <c r="C22" s="11" t="s">
        <v>21</v>
      </c>
      <c r="D22" s="18">
        <v>3768.2944000000002</v>
      </c>
    </row>
    <row r="23" spans="1:6" x14ac:dyDescent="0.25">
      <c r="A23" s="10">
        <v>9</v>
      </c>
      <c r="B23" s="11" t="s">
        <v>27</v>
      </c>
      <c r="C23" s="11" t="s">
        <v>21</v>
      </c>
      <c r="D23" s="18">
        <f>D17+D21-D20-D22</f>
        <v>-37609.395199999948</v>
      </c>
    </row>
    <row r="24" spans="1:6" x14ac:dyDescent="0.25">
      <c r="A24" s="10">
        <v>10</v>
      </c>
      <c r="B24" s="11" t="s">
        <v>28</v>
      </c>
      <c r="C24" s="11" t="s">
        <v>21</v>
      </c>
      <c r="D24" s="18">
        <v>0</v>
      </c>
    </row>
    <row r="25" spans="1:6" x14ac:dyDescent="0.25">
      <c r="A25" s="10" t="s">
        <v>12</v>
      </c>
      <c r="B25" s="11" t="s">
        <v>29</v>
      </c>
      <c r="C25" s="11" t="s">
        <v>21</v>
      </c>
      <c r="D25" s="18">
        <v>0</v>
      </c>
    </row>
    <row r="26" spans="1:6" x14ac:dyDescent="0.25">
      <c r="A26" s="10">
        <v>11</v>
      </c>
      <c r="B26" s="11" t="s">
        <v>30</v>
      </c>
      <c r="C26" s="11" t="s">
        <v>21</v>
      </c>
      <c r="D26" s="18">
        <v>0</v>
      </c>
    </row>
    <row r="27" spans="1:6" x14ac:dyDescent="0.25">
      <c r="A27" s="10">
        <v>12</v>
      </c>
      <c r="B27" s="11" t="s">
        <v>31</v>
      </c>
      <c r="C27" s="11" t="s">
        <v>21</v>
      </c>
      <c r="D27" s="18">
        <f>-D23*0.2</f>
        <v>7521.8790399999898</v>
      </c>
    </row>
    <row r="28" spans="1:6" x14ac:dyDescent="0.25">
      <c r="A28" s="10">
        <v>13</v>
      </c>
      <c r="B28" s="11" t="s">
        <v>32</v>
      </c>
      <c r="C28" s="11" t="s">
        <v>21</v>
      </c>
      <c r="D28" s="18">
        <v>0</v>
      </c>
    </row>
    <row r="29" spans="1:6" x14ac:dyDescent="0.25">
      <c r="A29" s="10">
        <v>14</v>
      </c>
      <c r="B29" s="11" t="s">
        <v>33</v>
      </c>
      <c r="C29" s="11" t="s">
        <v>21</v>
      </c>
      <c r="D29" s="18">
        <f>SUM(D23:D28)</f>
        <v>-30087.516159999959</v>
      </c>
    </row>
    <row r="30" spans="1:6" x14ac:dyDescent="0.25">
      <c r="A30" s="13"/>
      <c r="B30" s="13"/>
      <c r="C30" s="14"/>
      <c r="D30" s="15"/>
    </row>
    <row r="31" spans="1:6" x14ac:dyDescent="0.25">
      <c r="D31" s="6"/>
    </row>
    <row r="32" spans="1:6" x14ac:dyDescent="0.25">
      <c r="A32" s="48"/>
      <c r="B32" s="48"/>
      <c r="C32" s="48"/>
      <c r="D32" s="48"/>
    </row>
  </sheetData>
  <customSheetViews>
    <customSheetView guid="{305B5BA0-C5EC-42C6-B8F4-B892C50D9B3B}" hiddenColumns="1" topLeftCell="A10">
      <selection activeCell="H32" sqref="H32"/>
      <pageMargins left="0.70866141732283472" right="0.70866141732283472" top="0.74803149606299213" bottom="0.74803149606299213" header="0.31496062992125984" footer="0.31496062992125984"/>
      <pageSetup paperSize="9" scale="85" orientation="portrait" r:id="rId1"/>
    </customSheetView>
    <customSheetView guid="{2AFC828D-AB50-493A-9998-CB3EA2F93B39}" hiddenColumns="1" topLeftCell="A10">
      <selection activeCell="G39" sqref="G39"/>
      <pageMargins left="0.70866141732283472" right="0.70866141732283472" top="0.74803149606299213" bottom="0.74803149606299213" header="0.31496062992125984" footer="0.31496062992125984"/>
      <pageSetup paperSize="9" scale="85" orientation="portrait" r:id="rId2"/>
    </customSheetView>
  </customSheetViews>
  <mergeCells count="2">
    <mergeCell ref="A2:D2"/>
    <mergeCell ref="A32:D32"/>
  </mergeCells>
  <pageMargins left="0.70866141732283472" right="0.70866141732283472" top="0.74803149606299213" bottom="0.74803149606299213" header="0.31496062992125984" footer="0.31496062992125984"/>
  <pageSetup paperSize="9" scale="85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N19"/>
  <sheetViews>
    <sheetView tabSelected="1" workbookViewId="0">
      <selection activeCell="G22" sqref="G22"/>
    </sheetView>
  </sheetViews>
  <sheetFormatPr defaultColWidth="9.140625" defaultRowHeight="15" x14ac:dyDescent="0.25"/>
  <cols>
    <col min="1" max="1" width="23.42578125" style="2" customWidth="1"/>
    <col min="2" max="2" width="9.140625" style="2"/>
    <col min="3" max="3" width="11.5703125" style="2" customWidth="1"/>
    <col min="4" max="4" width="10.140625" style="2" customWidth="1"/>
    <col min="5" max="5" width="8.85546875" style="2" customWidth="1"/>
    <col min="6" max="6" width="9" style="2" customWidth="1"/>
    <col min="7" max="8" width="11.5703125" style="2" customWidth="1"/>
    <col min="9" max="9" width="13.140625" style="2" customWidth="1"/>
    <col min="10" max="10" width="9.140625" style="2" customWidth="1"/>
    <col min="11" max="11" width="11.85546875" style="2" customWidth="1"/>
    <col min="12" max="12" width="9.140625" style="2"/>
    <col min="13" max="13" width="11.5703125" style="2" bestFit="1" customWidth="1"/>
    <col min="14" max="16384" width="9.140625" style="2"/>
  </cols>
  <sheetData>
    <row r="2" spans="1:14" x14ac:dyDescent="0.25">
      <c r="A2" s="55" t="s">
        <v>64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4" spans="1:14" ht="15" customHeight="1" x14ac:dyDescent="0.25">
      <c r="A4" s="51" t="s">
        <v>0</v>
      </c>
      <c r="B4" s="51" t="s">
        <v>1</v>
      </c>
      <c r="C4" s="52" t="s">
        <v>36</v>
      </c>
      <c r="D4" s="53"/>
      <c r="E4" s="53"/>
      <c r="F4" s="53"/>
      <c r="G4" s="53"/>
      <c r="H4" s="53"/>
      <c r="I4" s="53"/>
      <c r="J4" s="53"/>
      <c r="K4" s="53"/>
      <c r="L4" s="54"/>
    </row>
    <row r="5" spans="1:14" ht="98.25" customHeight="1" x14ac:dyDescent="0.25">
      <c r="A5" s="51"/>
      <c r="B5" s="51"/>
      <c r="C5" s="9" t="s">
        <v>37</v>
      </c>
      <c r="D5" s="9" t="s">
        <v>44</v>
      </c>
      <c r="E5" s="9" t="s">
        <v>38</v>
      </c>
      <c r="F5" s="9" t="s">
        <v>45</v>
      </c>
      <c r="G5" s="9" t="s">
        <v>39</v>
      </c>
      <c r="H5" s="9" t="s">
        <v>40</v>
      </c>
      <c r="I5" s="9" t="s">
        <v>41</v>
      </c>
      <c r="J5" s="9" t="s">
        <v>2</v>
      </c>
      <c r="K5" s="9" t="s">
        <v>42</v>
      </c>
      <c r="L5" s="9" t="s">
        <v>43</v>
      </c>
      <c r="M5" s="8"/>
      <c r="N5" s="8"/>
    </row>
    <row r="6" spans="1:14" ht="26.25" customHeight="1" x14ac:dyDescent="0.25">
      <c r="A6" s="24" t="s">
        <v>47</v>
      </c>
      <c r="B6" s="25">
        <f>SUM(B7:B10)</f>
        <v>253014.3616</v>
      </c>
      <c r="C6" s="25"/>
      <c r="D6" s="25">
        <v>21087.309196337559</v>
      </c>
      <c r="E6" s="25">
        <v>149947.84977507556</v>
      </c>
      <c r="F6" s="25">
        <v>44984.354932522663</v>
      </c>
      <c r="G6" s="25">
        <v>4455.7502568219752</v>
      </c>
      <c r="H6" s="25">
        <v>40365.450055109824</v>
      </c>
      <c r="I6" s="25"/>
      <c r="J6" s="25"/>
      <c r="K6" s="25"/>
      <c r="L6" s="25"/>
      <c r="M6" s="8"/>
      <c r="N6" s="8"/>
    </row>
    <row r="7" spans="1:14" ht="39" x14ac:dyDescent="0.25">
      <c r="A7" s="1" t="s">
        <v>48</v>
      </c>
      <c r="B7" s="19">
        <v>119065.77280000001</v>
      </c>
      <c r="C7" s="19"/>
      <c r="D7" s="19">
        <v>12444.491031058591</v>
      </c>
      <c r="E7" s="19">
        <v>68983.28112478464</v>
      </c>
      <c r="F7" s="19">
        <v>20694.984337435391</v>
      </c>
      <c r="G7" s="19">
        <v>1180.5002726805285</v>
      </c>
      <c r="H7" s="19">
        <v>21393.31529173785</v>
      </c>
      <c r="I7" s="19"/>
      <c r="J7" s="19"/>
      <c r="K7" s="19"/>
      <c r="L7" s="19"/>
      <c r="M7" s="8"/>
      <c r="N7" s="8"/>
    </row>
    <row r="8" spans="1:14" ht="26.25" x14ac:dyDescent="0.25">
      <c r="A8" s="1" t="s">
        <v>49</v>
      </c>
      <c r="B8" s="19">
        <v>85578.355200000005</v>
      </c>
      <c r="C8" s="19"/>
      <c r="D8" s="19">
        <v>3637.5456394028238</v>
      </c>
      <c r="E8" s="19">
        <v>54668.955470262954</v>
      </c>
      <c r="F8" s="19">
        <v>16400.686641078886</v>
      </c>
      <c r="G8" s="19">
        <v>1984.1158033106312</v>
      </c>
      <c r="H8" s="19">
        <v>14158.587153048573</v>
      </c>
      <c r="I8" s="19"/>
      <c r="J8" s="19"/>
      <c r="K8" s="19"/>
      <c r="L8" s="19"/>
      <c r="M8" s="8"/>
      <c r="N8" s="8"/>
    </row>
    <row r="9" spans="1:14" ht="39" x14ac:dyDescent="0.25">
      <c r="A9" s="1" t="s">
        <v>50</v>
      </c>
      <c r="B9" s="19">
        <v>18603.52</v>
      </c>
      <c r="C9" s="19"/>
      <c r="D9" s="19">
        <v>1745.827385756168</v>
      </c>
      <c r="E9" s="19">
        <v>9400.2349210770826</v>
      </c>
      <c r="F9" s="19">
        <v>2820.0704763231247</v>
      </c>
      <c r="G9" s="19">
        <v>798.75250170041954</v>
      </c>
      <c r="H9" s="19">
        <v>1334.1719868585114</v>
      </c>
      <c r="I9" s="19"/>
      <c r="J9" s="19"/>
      <c r="K9" s="19"/>
      <c r="L9" s="19"/>
      <c r="M9" s="8"/>
      <c r="N9" s="8"/>
    </row>
    <row r="10" spans="1:14" ht="26.25" x14ac:dyDescent="0.25">
      <c r="A10" s="1" t="s">
        <v>51</v>
      </c>
      <c r="B10" s="19">
        <v>29766.713600000003</v>
      </c>
      <c r="C10" s="19"/>
      <c r="D10" s="19">
        <v>3259.4451401199772</v>
      </c>
      <c r="E10" s="19">
        <v>16895.378258950881</v>
      </c>
      <c r="F10" s="19">
        <v>5068.6134776852641</v>
      </c>
      <c r="G10" s="19">
        <v>492.38167913039558</v>
      </c>
      <c r="H10" s="19">
        <v>3479.3756234648868</v>
      </c>
      <c r="I10" s="19"/>
      <c r="J10" s="19"/>
      <c r="K10" s="19"/>
      <c r="L10" s="19"/>
      <c r="M10" s="8"/>
      <c r="N10" s="8"/>
    </row>
    <row r="11" spans="1:14" ht="26.25" x14ac:dyDescent="0.25">
      <c r="A11" s="24" t="s">
        <v>52</v>
      </c>
      <c r="B11" s="25">
        <f>'дох расх прогноз 2023'!D12-'расш расх прогноз 2023'!B6</f>
        <v>124349.38880000002</v>
      </c>
      <c r="C11" s="25"/>
      <c r="D11" s="25">
        <v>17032.758826214427</v>
      </c>
      <c r="E11" s="25">
        <v>60641.970753146015</v>
      </c>
      <c r="F11" s="25">
        <v>18192.591225943805</v>
      </c>
      <c r="G11" s="25">
        <v>3637.5456394028238</v>
      </c>
      <c r="H11" s="25">
        <v>17018.169739425342</v>
      </c>
      <c r="I11" s="25"/>
      <c r="J11" s="25"/>
      <c r="K11" s="25"/>
      <c r="L11" s="25"/>
      <c r="M11" s="8"/>
      <c r="N11" s="8"/>
    </row>
    <row r="12" spans="1:14" x14ac:dyDescent="0.25">
      <c r="A12" s="24" t="s">
        <v>61</v>
      </c>
      <c r="B12" s="25">
        <f>J12+L12</f>
        <v>7868.6400000000012</v>
      </c>
      <c r="C12" s="25"/>
      <c r="D12" s="25"/>
      <c r="E12" s="25"/>
      <c r="F12" s="25"/>
      <c r="G12" s="25"/>
      <c r="H12" s="25"/>
      <c r="I12" s="25"/>
      <c r="J12" s="25">
        <v>4100.3456000000006</v>
      </c>
      <c r="K12" s="25"/>
      <c r="L12" s="25">
        <v>3768.2944000000002</v>
      </c>
      <c r="M12" s="8"/>
      <c r="N12" s="8"/>
    </row>
    <row r="13" spans="1:14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x14ac:dyDescent="0.25">
      <c r="A14" s="8"/>
      <c r="B14" s="28"/>
      <c r="C14" s="20"/>
      <c r="D14" s="27"/>
      <c r="E14" s="27"/>
      <c r="F14" s="27"/>
      <c r="G14" s="27"/>
      <c r="H14" s="27"/>
      <c r="I14" s="28"/>
      <c r="J14" s="28"/>
      <c r="K14" s="28"/>
      <c r="L14" s="28"/>
      <c r="M14" s="8"/>
      <c r="N14" s="8"/>
    </row>
    <row r="15" spans="1:14" x14ac:dyDescent="0.25">
      <c r="B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4" x14ac:dyDescent="0.25">
      <c r="K16" s="20"/>
    </row>
    <row r="19" spans="2:2" x14ac:dyDescent="0.25">
      <c r="B19" s="27"/>
    </row>
  </sheetData>
  <customSheetViews>
    <customSheetView guid="{305B5BA0-C5EC-42C6-B8F4-B892C50D9B3B}">
      <selection activeCell="M9" sqref="M9"/>
      <pageMargins left="0.7" right="0.7" top="0.75" bottom="0.75" header="0.3" footer="0.3"/>
      <pageSetup paperSize="9" orientation="portrait" r:id="rId1"/>
    </customSheetView>
    <customSheetView guid="{2AFC828D-AB50-493A-9998-CB3EA2F93B39}">
      <selection activeCell="F21" sqref="F21"/>
      <pageMargins left="0.7" right="0.7" top="0.75" bottom="0.75" header="0.3" footer="0.3"/>
      <pageSetup paperSize="9" orientation="portrait" r:id="rId2"/>
    </customSheetView>
  </customSheetViews>
  <mergeCells count="4">
    <mergeCell ref="A2:L2"/>
    <mergeCell ref="A4:A5"/>
    <mergeCell ref="B4:B5"/>
    <mergeCell ref="C4:L4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2020</vt:lpstr>
      <vt:lpstr>расходы 2020</vt:lpstr>
      <vt:lpstr>Д и Р по бюджету 2021</vt:lpstr>
      <vt:lpstr>расшиф расходов 2021</vt:lpstr>
      <vt:lpstr>Д и Р 2022</vt:lpstr>
      <vt:lpstr>расш расходов прогноз 2022</vt:lpstr>
      <vt:lpstr>дох расх прогноз 2023</vt:lpstr>
      <vt:lpstr>расш расх прогноз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Кондратьев Игорь</dc:creator>
  <cp:lastModifiedBy>Гартман С.С.</cp:lastModifiedBy>
  <cp:lastPrinted>2021-04-22T01:17:37Z</cp:lastPrinted>
  <dcterms:created xsi:type="dcterms:W3CDTF">2014-04-15T07:47:11Z</dcterms:created>
  <dcterms:modified xsi:type="dcterms:W3CDTF">2021-04-23T01:54:18Z</dcterms:modified>
</cp:coreProperties>
</file>